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4. О расходовании субсидии" sheetId="1" r:id="rId1"/>
    <sheet name="8.Целевые показатели" sheetId="2" r:id="rId2"/>
    <sheet name="5. Количество услуг" sheetId="3" r:id="rId3"/>
    <sheet name="6. О деятельности" sheetId="4" r:id="rId4"/>
    <sheet name="7. По группам" sheetId="5" r:id="rId5"/>
    <sheet name="12. ООО" sheetId="6" r:id="rId6"/>
  </sheets>
  <definedNames>
    <definedName name="_xlnm.Print_Titles" localSheetId="0">'4. О расходовании субсидии'!$5:$7</definedName>
    <definedName name="_xlnm.Print_Area" localSheetId="2">'5. Количество услуг'!$A$1:$P$77</definedName>
    <definedName name="_xlnm.Print_Titles" localSheetId="2">'5. Количество услуг'!$5:$6</definedName>
    <definedName name="_xlnm.Print_Area" localSheetId="3">'6. О деятельности'!$A$1:$C$49</definedName>
    <definedName name="_xlnm.Print_Titles" localSheetId="3">'6. О деятельности'!$5:$6</definedName>
    <definedName name="_xlnm.Print_Area" localSheetId="4">'7. По группам'!$A$1:$H$15</definedName>
    <definedName name="Excel_BuiltIn__FilterDatabase" localSheetId="2">'5. Количество услуг'!$J$1:$J$77</definedName>
  </definedNames>
  <calcPr fullCalcOnLoad="1"/>
</workbook>
</file>

<file path=xl/sharedStrings.xml><?xml version="1.0" encoding="utf-8"?>
<sst xmlns="http://schemas.openxmlformats.org/spreadsheetml/2006/main" count="492" uniqueCount="373">
  <si>
    <t>Приложение 4                                                                 к Соглашению № 17-76 от 28.01.2022 г. о предоставлении субсидии за счет средств республиканского бюджета Республики Мордовия на оказание социальных услуг в  форме социального обслуживания граждан на дому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</si>
  <si>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Автономная некоммерческая организация социального обслуживания граждан «Вера» о расходовании субсидии, предоставленной за счет средств республиканского бюджета Республики Мордовия некоммерческим организациям, не являющимся государственными учреждениями, оказывающим социальные услуги в форме социального обслуживания граждан на дому на территории Рузаевского муниципального района Республики Мордовия                                                                                                                                                                                                                                                   </t>
  </si>
  <si>
    <t>На 01.07 2022 года</t>
  </si>
  <si>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</si>
  <si>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</si>
  <si>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</si>
  <si>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</si>
  <si>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</si>
  <si>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</si>
  <si>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</si>
  <si>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</si>
  <si>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Прямые расходы</t>
  </si>
  <si>
    <t>1.1</t>
  </si>
  <si>
    <t>Оплата труда персонала, оказывающего социальные услуги в форме социального обслуживания граждан на дому</t>
  </si>
  <si>
    <t>платежное поручение</t>
  </si>
  <si>
    <t>1.2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</si>
  <si>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</si>
  <si>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1.3</t>
  </si>
  <si>
    <t>Общехозяйственные расходы</t>
  </si>
  <si>
    <t>1.3.1</t>
  </si>
  <si>
    <t>Увеличение стоимости материальных запасов</t>
  </si>
  <si>
    <t>1.4</t>
  </si>
  <si>
    <t>Прочие расходы, непосредственно связанные с оказанием  социальных услуг  в  форме социального обслуживания граждан на дому</t>
  </si>
  <si>
    <t>2.</t>
  </si>
  <si>
    <t>Косвенные расходы</t>
  </si>
  <si>
    <t>2.1</t>
  </si>
  <si>
    <t>Расходы на оплату труда управленческого персонала</t>
  </si>
  <si>
    <t>2.2</t>
  </si>
  <si>
    <t>Начисления на выплаты по оплате труда управленческого персонала</t>
  </si>
  <si>
    <t>2.3</t>
  </si>
  <si>
    <t>Косвенные общехозяйственные расходы</t>
  </si>
  <si>
    <t>2.3.1</t>
  </si>
  <si>
    <t>Услуги связи</t>
  </si>
  <si>
    <t>2.3.2</t>
  </si>
  <si>
    <t>Транспортные услуги</t>
  </si>
  <si>
    <t>2.3.3</t>
  </si>
  <si>
    <t>Коммунальные услуги</t>
  </si>
  <si>
    <t>2.3.4</t>
  </si>
  <si>
    <t>Арендная плата за пользование имуществом</t>
  </si>
  <si>
    <t>2.3.5</t>
  </si>
  <si>
    <t>Работы (услуги) по содержанию имущества</t>
  </si>
  <si>
    <t>2.3.6</t>
  </si>
  <si>
    <t>Прочие работы (услуги)</t>
  </si>
  <si>
    <t>2.3.7</t>
  </si>
  <si>
    <t>Увеличение стоимости основных средств</t>
  </si>
  <si>
    <t>2.3.8</t>
  </si>
  <si>
    <t>Итого</t>
  </si>
  <si>
    <t>Достоверность представляемых сведений и целевое использование бюджетных средств подтверждаем:</t>
  </si>
  <si>
    <t xml:space="preserve">                                                    Директор       </t>
  </si>
  <si>
    <t xml:space="preserve">________________ </t>
  </si>
  <si>
    <t xml:space="preserve">Ф.И.О.  </t>
  </si>
  <si>
    <t>Клемина Н.Л. 88345169930</t>
  </si>
  <si>
    <t xml:space="preserve">      </t>
  </si>
  <si>
    <t xml:space="preserve">(подпись) </t>
  </si>
  <si>
    <t xml:space="preserve">                                                Гл. бухгалтер          </t>
  </si>
  <si>
    <t>Пилюгина А.В. 88345169927</t>
  </si>
  <si>
    <t xml:space="preserve"> </t>
  </si>
  <si>
    <t>М.П.</t>
  </si>
  <si>
    <t>Приложение 8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</si>
  <si>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ОТЧЕТ 
о достижении значений показателей результативности (целевых показателей) предоставления субсидии 
Автономная некоммерческая организация социального обслуживания граждан «ВЕРА» по Рузаевскому  муниципальному району                </t>
  </si>
  <si>
    <t xml:space="preserve">За июнь 2022 г. (1,2,3 отделения)   </t>
  </si>
  <si>
    <t xml:space="preserve"> п/п</t>
  </si>
  <si>
    <t>Категории получателей социальных услуг</t>
  </si>
  <si>
    <t>Оказание социальных услуг в форме социального обслуживания на дому</t>
  </si>
  <si>
    <t>бесплатно</t>
  </si>
  <si>
    <t>за частичную оплату</t>
  </si>
  <si>
    <t>за полную оплату</t>
  </si>
  <si>
    <t>сверх Стандарта</t>
  </si>
  <si>
    <t>всего</t>
  </si>
  <si>
    <t>чел.</t>
  </si>
  <si>
    <t>выручка от оказания услуги, руб.</t>
  </si>
  <si>
    <t>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 3+4+6)</t>
  </si>
  <si>
    <t>выручка от оказания услуги, руб. (гр. 5+7+9)</t>
  </si>
  <si>
    <t>1</t>
  </si>
  <si>
    <t>Количество получателей социальных услуг, человек - всего, из них:</t>
  </si>
  <si>
    <t>из строки 1 по гендорному признаку:                                                                                                                                                                                                                                                     ((стр. 1.1.1+1.1.2)=стр 1=стр 1.2=стр 1.10=стр 1.11)</t>
  </si>
  <si>
    <t>1.1.1</t>
  </si>
  <si>
    <t>мужчины</t>
  </si>
  <si>
    <t>1.1.2</t>
  </si>
  <si>
    <t>женщины</t>
  </si>
  <si>
    <t>1.2.</t>
  </si>
  <si>
    <t>из строки 1 по возрастным группам:                                                                                                                                                                                                                                           ((стр. 1.2.1+1.2.2+1.2.3+1.2.4)=стр 1=стр 1.1=стр 1.10=стр 1.11)</t>
  </si>
  <si>
    <t>1.2.1</t>
  </si>
  <si>
    <t>до 18 лет, из них:</t>
  </si>
  <si>
    <t>инвалиды</t>
  </si>
  <si>
    <t>1.2.2</t>
  </si>
  <si>
    <t>18-35 лет, из них:</t>
  </si>
  <si>
    <t>1.2.3</t>
  </si>
  <si>
    <t>от 36-59 лет, из них:</t>
  </si>
  <si>
    <t>1.2.4</t>
  </si>
  <si>
    <t>60 лет и старше, из них:</t>
  </si>
  <si>
    <t>Участники (Инвалиды) Отечественной войны – всего, из них:                                                                                                                                                                                                    (стр. 1.3.1+1.3.2)</t>
  </si>
  <si>
    <t>участники Великой Отечественной войны</t>
  </si>
  <si>
    <t>1.3.2</t>
  </si>
  <si>
    <t>инвалиды Великой Отечественной войны</t>
  </si>
  <si>
    <t>1.4.</t>
  </si>
  <si>
    <t>Ветераны Великой Отечественной войны – всего, из них:                                                              (стр. 1.4.1+1.4.2)</t>
  </si>
  <si>
    <t>1.4.1</t>
  </si>
  <si>
    <t>вдовы участников и инвалидов Великой Отечественной войны</t>
  </si>
  <si>
    <t>1.4.2</t>
  </si>
  <si>
    <t>труженики тыла</t>
  </si>
  <si>
    <t>1.5</t>
  </si>
  <si>
    <t>граждане Российской Федерации, родившиеся в период с 22 июня 1927 года по 4 сентября 1945 года</t>
  </si>
  <si>
    <t>1.6</t>
  </si>
  <si>
    <t>Инвалиды, не относящиеся к другим категориям граждан, из них:                                                                                                                                                                                                     (стр. 1.6.1+1.6.2+1.6.3)</t>
  </si>
  <si>
    <t>1.6.1</t>
  </si>
  <si>
    <t>Инвалиды 1 группы</t>
  </si>
  <si>
    <t>1.6.2</t>
  </si>
  <si>
    <t>Инвалиды 2 группы</t>
  </si>
  <si>
    <t>1.6.3</t>
  </si>
  <si>
    <t>Инвалиды 3 группы</t>
  </si>
  <si>
    <t>1.7</t>
  </si>
  <si>
    <t>Пенсионеры по возрасту (без группы инвалидности)</t>
  </si>
  <si>
    <t>1.8</t>
  </si>
  <si>
    <t>Дети-инвалиды</t>
  </si>
  <si>
    <t>1.9</t>
  </si>
  <si>
    <t>Ветераны труда, из них:                                                                                                                                                                        (стр. 1.9.1+1.9.2+1.9.3+1.9.4)</t>
  </si>
  <si>
    <t>1.9.1</t>
  </si>
  <si>
    <t>Без группы инвалидности</t>
  </si>
  <si>
    <t>1.9.2</t>
  </si>
  <si>
    <t>1.9.3</t>
  </si>
  <si>
    <t>1.9.4</t>
  </si>
  <si>
    <t>1.10</t>
  </si>
  <si>
    <t>Количество состоящих на обслуживании исходя из условий проживания, из них:                                                                                                                                                          ((стр. 1.10.1+1.10.2+1.10.3)=стр 1=стр 1.1=стр1.2=стр 1.11)</t>
  </si>
  <si>
    <t>1.10.1</t>
  </si>
  <si>
    <t>Одинокие</t>
  </si>
  <si>
    <t>1.10.2</t>
  </si>
  <si>
    <t>Одиноко проживающие</t>
  </si>
  <si>
    <t>1.10.3</t>
  </si>
  <si>
    <t>Проживающие в семьях</t>
  </si>
  <si>
    <t>1.11</t>
  </si>
  <si>
    <t>Количество состоящих на обслуживании исходя из места проживания, из них:                                                                                                                                                               ((стр. 1.11.1+1.11.2)=стр 1=стр 1.1=стр1.2=стр 1.10)</t>
  </si>
  <si>
    <t>1.11.1</t>
  </si>
  <si>
    <t>В городской местности</t>
  </si>
  <si>
    <t>1.11.2</t>
  </si>
  <si>
    <t>В сельской местности</t>
  </si>
  <si>
    <t xml:space="preserve">                                                  Директор       </t>
  </si>
  <si>
    <t>Клемина Н.Л.</t>
  </si>
  <si>
    <t>телефон:</t>
  </si>
  <si>
    <t>6-99-30</t>
  </si>
  <si>
    <t xml:space="preserve">                                                  Гл. бухгалтер          </t>
  </si>
  <si>
    <t xml:space="preserve">Пилюгина А.В.  </t>
  </si>
  <si>
    <t>6-99-27</t>
  </si>
  <si>
    <t xml:space="preserve">                                                  Исполнитель </t>
  </si>
  <si>
    <t>Гринькина В.М.</t>
  </si>
  <si>
    <t>6-22-92</t>
  </si>
  <si>
    <t>Бычкова К.Н.</t>
  </si>
  <si>
    <t>Смирнова О.В.</t>
  </si>
  <si>
    <t>Приложение 5               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 форме социального обслуживания граждан на дому</t>
  </si>
  <si>
    <t>ОТЧЕТ
о количестве предоставленных социальных услуг на дому и граждан, которым по результатам типизации определены  1,2,3 группа функционирования, обслуженных за отчетный период
Автономная некоммерческая организация социального обслуживания граждан «ВЕРА» по Рузаевскому району Республики Мордовия</t>
  </si>
  <si>
    <t xml:space="preserve">За июнь 2022г. (1,2,3 отделения) </t>
  </si>
  <si>
    <t>№ п/п</t>
  </si>
  <si>
    <t>Наименование услуги</t>
  </si>
  <si>
    <t>сверх стандарта</t>
  </si>
  <si>
    <t xml:space="preserve">Количество получателей, чел. </t>
  </si>
  <si>
    <t>Количество оказанных услуг, ед</t>
  </si>
  <si>
    <t>Выручка от оказания услуг, руб.</t>
  </si>
  <si>
    <t>Количество получателей, чел.</t>
  </si>
  <si>
    <t>Количество получателей, чел.                          (гр. 3+5+8+11)</t>
  </si>
  <si>
    <t>Количество оказанных услуг, ед                (гр. 4+6+9+12)</t>
  </si>
  <si>
    <t>Выручка от оказания услуг, руб.                                 (гр. 7+10+12)</t>
  </si>
  <si>
    <t>1. Социально - бытовые</t>
  </si>
  <si>
    <r>
      <rPr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 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</t>
    </r>
  </si>
  <si>
    <t xml:space="preserve"> 2) 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 </t>
  </si>
  <si>
    <t xml:space="preserve"> 1) 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</si>
  <si>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 xml:space="preserve"> 2) приготовление горячей пищи: выяснение у получателя социальных услуг пожеланий в приготовлении блюда; согласование с получателем социальных услуг меню; подготовка продуктов и кухонных приборов, полученных от получателя социальных услуг; приготовление первых, вторых блюд в соответствии с рецептурой, включающей механическую (мытье, очистка, нарезка картофеля, овощей, плодов, мяса, рыбы, иных продуктов) и термическую обработку продуктов питания; </t>
  </si>
  <si>
    <t xml:space="preserve"> 1) подача пищи: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 борка места приема пищи, мытье использованной посуды и столовых приборов. (группа ухода 3,4,5)</t>
  </si>
  <si>
    <t xml:space="preserve"> 2) подача пищи и кормление: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кормление получателя социальной услуги, который не может самостоятельно принимать пищу; мытье получателю социальной услуги рук, лица; уборка места приема пищи, мытье использованной посуды и столовых приборов. (группа ухода 4, 5</t>
  </si>
  <si>
    <t>0</t>
  </si>
  <si>
    <t xml:space="preserve"> 1) оказание санитарно-гигиенических услуг: вынос горшка (судна, утки) с последующей обработкой  антисептическими препаратами; оказание помощи в пользовании туалетом, судном, (группа ухода 4, 5)</t>
  </si>
  <si>
    <t xml:space="preserve"> 2) помощь при использовании средств личной гигиены/ помощь в пользовании судном: при применении судна лежачим получателям социальных услуг помочь приподнять таз или повернуться, подставить судно; после использования судно очистить и продезинфицировать;  подтереть или подмыть получателя социальных услуг; сменить абсорбирующее белье; вымыть ему руки. (группа 3,4,5)</t>
  </si>
  <si>
    <t>3) смена постельного белья: снятие постельного белья с постели; уборка снятого белья в место, согласованное с получателем социальных услуг; застил чистого комплекта белья. (группа 3,4,5,)</t>
  </si>
  <si>
    <t xml:space="preserve">4) смена нательного белья: снятие нательного белья с получателя социальных услуг; уборка снятого нательного белья в место, согласованное с получателем социальных услуг;  одевание чистого комплекта нательного белья на получателя социальных услуг. (группа ухода 3, 4, 5) </t>
  </si>
  <si>
    <t>624</t>
  </si>
  <si>
    <t xml:space="preserve">5) полное купание в душе, ванной комнате , бане: сопровождение в душевую, ванную комнату, баню; проведение полного туалета (мытье в ванне, душе, бане полнростью) с применением моющих средств; вытирание тела полотенцем полностью; сопровождение из душевой, ванной комнаты, бани обратно  (группа 4, 5) </t>
  </si>
  <si>
    <t>6)  содействие при купании: сопровождение в душевую, ванную комнату, баню; содействие при мытье труднодоступных частей тела с применением моющих средств; помощь в вытирании труднодоступных частей тела полотенцем; заказ сопровождение из душевой, ванной комнаты, бани обратно. (группа 3,4,5)</t>
  </si>
  <si>
    <t xml:space="preserve">7) полное купание в постели (подготовка получателя к купанию в постели, проведение полного туалета (купания) с помощью специальных средств или водой, а также приспособлений, вытирание тела полотенцем полностью, обработка лосьоном или кремом (при наличии). </t>
  </si>
  <si>
    <t>8) помощь в одевании и раздевании: помощь в одевании - надеть подготовленную в соответствии с целью и сезоном обувь и одежду; помощь в раздевании: снять одежду, обувь, убрать ее на место хранения. (группа 3,4,5)</t>
  </si>
  <si>
    <t>1016</t>
  </si>
  <si>
    <t>9) помощь при пересаживании: помощь при пересаживании с кровати на кресло-коляску (на стул) и обратно, помощь при пересаживании: помощь при пересаживании с кровати на кресло-коляску (на стул) и обратно.  (группа ухода 3, 4, 5)</t>
  </si>
  <si>
    <t>11) Помощь при бритье</t>
  </si>
  <si>
    <t>66</t>
  </si>
  <si>
    <t xml:space="preserve">13) ежедневный уход за волосами (причесывание, расчесывание), (группа ухода 3,4,5) </t>
  </si>
  <si>
    <t>434</t>
  </si>
  <si>
    <t>14) уход за ротовой полостью: подготовка необходимых инструментов и места, подготовка получателя социальных услуг к процедуре; помощь в уходе за зубами или челюстью (чистка зубов (протезов); чистка ротовой полости (языка, слизистой щек); заказ полоскание ротовой полости; уборка места выполнения услуги (группа 3,4,5)</t>
  </si>
  <si>
    <t>360</t>
  </si>
  <si>
    <t xml:space="preserve"> 16) стрижка ногтей на руках: подготовка инструментов получателя социальных услуг к стрижке ногтей на руках; объяснение получателю социальной услуги о ходе выполнения процедуры; стрижка ногтей, обработка  рук кремом (крем при наличии у получателя), (группа ухода 2, 3, 4, 5)</t>
  </si>
  <si>
    <t>1062</t>
  </si>
  <si>
    <t>17) Стрижка ногтей на ногах: подготовка к стрижке инструментов получателя социальных услуг к стрижке ногтей на нах; распаривание ног при необходимости; объяснение получателю социальной услуги о ходе выполнения услуги; стрижка ногтей или подпиливание (укорачивание ногтевой пластины); обработка кремом для ног при наличии у получателя. услуга предоставляется при отсутствии заболеваний суставов нижних конечностей, диабета, выраженных инфекционных заболеваний ногтей. Выполняется в одноразовых перчатках. (группа ухода 1,2,3,4,5)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</si>
  <si>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1,2,3,4,5)</t>
  </si>
  <si>
    <r>
      <rPr>
        <sz val="9"/>
        <rFont val="Times New Roman"/>
        <family val="1"/>
      </rPr>
      <t xml:space="preserve">подготовка чистой тары (ведра для переноски или иная тара на специально оборудованной тележке, емкости для ее хранения); </t>
    </r>
    <r>
      <rPr>
        <u val="single"/>
        <sz val="9"/>
        <rFont val="Times New Roman"/>
        <family val="1"/>
      </rPr>
      <t>забор воды</t>
    </r>
    <r>
      <rPr>
        <sz val="9"/>
        <rFont val="Times New Roman"/>
        <family val="1"/>
      </rPr>
      <t xml:space="preserve"> (не более 7 литров за один раз) из ближайшего, пригородного для использования источника воды; доставка воды получателю социальных услуг на дом; - слив воды в емкости для хранения; - уборка испотзованной тары в место, согласованное с получателем социальной услуги. (группа ухода 1,2,3,4,5)</t>
    </r>
  </si>
  <si>
    <t>489</t>
  </si>
  <si>
    <t>2) распилка дров в вручную. (группа ухода 1,2,3,4,5)</t>
  </si>
  <si>
    <t>4) уборка снега на территории по направленю к дому (бане, сараю, колодцу) в виде тропинок: подготовка инструментов получателя социальных услуг (совковая лопата, метелка, веник); расчистка заснеженных дорожек от снега шириной до одного метра длиной до двадцати метров для обеспечения подхода к жилому дому и надворным постройкам. (группа ухода 3,4,5)</t>
  </si>
  <si>
    <t>1591</t>
  </si>
  <si>
    <t>1) мытье окон, балконных рам (окно двухстворчатое, трёхстворчатое, с балконной дверью) (группа ухода 1,2,3,4,5)</t>
  </si>
  <si>
    <t>163</t>
  </si>
  <si>
    <t>3) мытье потоков (группа ухода 1,2,3,4,5)</t>
  </si>
  <si>
    <t>154</t>
  </si>
  <si>
    <t>4) сухая уборка полов спальной комнаты, кухни и мест общего пользования (ванная комната, туалет, коридор) - с помощью пылесоса при его наличии; влажная уборка полов спальной комнаты, кухни и мест общего пользования (ванная комната, туалет, коридор); сухая и (или) влажная уборка от пыли мебели (группа ухода 1,2,3,4,5)</t>
  </si>
  <si>
    <t>5) мытье (чистка) зеркал, стекол в мебелт (группа ухода 1,2,3,4,5)</t>
  </si>
  <si>
    <t>6) мытье (чистка) холодильников внутри и снаружи (с оттаиванием) (группа ухода 1,2,3,4,5)</t>
  </si>
  <si>
    <t>7) Мытье (чистка) люстр, торшеров, бра, подвесов.</t>
  </si>
  <si>
    <t>9) мытье (чистка) газовой плиты (группа ухода 1,2,3,4,5)</t>
  </si>
  <si>
    <t xml:space="preserve">11) вынос ведра с мусором в мусоропровод (мусоросборник) (группа ухода 1,2,3,4,5) </t>
  </si>
  <si>
    <t>1.12</t>
  </si>
  <si>
    <t xml:space="preserve">1) ручная стирка или стиркав полуавтоматической стиральной машине: сортировка белья ( до 5 кг); замачивание белья; ручная стирка белья или закладка в полуавтоматическую стиральную машину; полоскание белья в машине или руками ( выгрузка для полоскания); развешивание чистого белья; снятие сухого белья и раскладка его в места хранения (группа ухода 1,2,3,4,5) </t>
  </si>
  <si>
    <t xml:space="preserve">2) машинная стирка: сортировка белья (до 5-7 кг); закладка белья в стиральную машину с добавлением специальных моющих средств; выбор программы стирк; выгрузка постированного белья из стиральной машины; развешивание чистого белья; снятие сухового белья и раскладка его в места хранения (группа ухода 1,2,3,4,5) </t>
  </si>
  <si>
    <t>3) помощь при стирке: выгрузка постиранного белья из стиральной машины; развешивание чистого белья; снятие сухого белья и раскладка его в места хранения (группа ухода 1,2,3,4,5)</t>
  </si>
  <si>
    <t>5154</t>
  </si>
  <si>
    <t>1.13</t>
  </si>
  <si>
    <t>глажение белья на дому у получателя социальных услуг ( оборудования получателя социальных услуг); подготовка предоставленного получателем социальных услуг инвентаря для глажки белья; глажка предоставленного получателем социальных услуг чистого белья (до 7 кг); раскладка выглаженного белья в места хранения; уборка предоставленного получателем социальных услуг инвентаря для глажки белья (группа ухода 4,5)</t>
  </si>
  <si>
    <t>1.15</t>
  </si>
  <si>
    <t>2) Снятие для стирки и обратное навешивание штор, портьер.</t>
  </si>
  <si>
    <t>2. Социально-медицинские</t>
  </si>
  <si>
    <t>1) измерение температуры тела, артераильного давления, пульса (группа ухода 2,3,4,5)</t>
  </si>
  <si>
    <t>4) наблюдение за своевременным приемом лекарственнных препаратов для медицинского применения, назначенных врачом (группа ухода 2,3,4,5)</t>
  </si>
  <si>
    <t>1) содействие в оказании медицинской помощи: вызов дежурного врача неотложной медицинской помощи или бригады скорой медицинской помощи (группа ухода 1,2,3,4,5)</t>
  </si>
  <si>
    <t>2.4</t>
  </si>
  <si>
    <t>1) 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 (группа ухода 2,3,4,5)</t>
  </si>
  <si>
    <t>6865</t>
  </si>
  <si>
    <t>3. Социально-психологические</t>
  </si>
  <si>
    <t>3.2</t>
  </si>
  <si>
    <t xml:space="preserve">1) привлечение квалифицированных специалистов для оказания получателю социальных услуг психологической помощи и морально - психологической поддержки, а также самостоятельное проведение социальным работникам бесед, выслушивание, подбадривание и поддержка обслуживаемого клиента; установление контакта с получателем социальных услуг, определение проблем и уровня мотивации к их преодолению, снятие в ходе беседы психологического дискомсфорта, повышение самостоятельности и мотивации, оценка положительных результатов самостоятельной работы  (группа ухода 1,2,3,4,5) </t>
  </si>
  <si>
    <t>4. Социально-педагогические</t>
  </si>
  <si>
    <t>4.1</t>
  </si>
  <si>
    <t>5. Социально-трудовые</t>
  </si>
  <si>
    <t>5.1</t>
  </si>
  <si>
    <t>6. Социально-правовые</t>
  </si>
  <si>
    <t>6.1</t>
  </si>
  <si>
    <t>Помощь в получении, установленных Федеральным и Республиканским законодательством мер социальной поддержки</t>
  </si>
  <si>
    <t>6.2</t>
  </si>
  <si>
    <t>Содействие в получении МСП.</t>
  </si>
  <si>
    <t>1869</t>
  </si>
  <si>
    <t>6.3</t>
  </si>
  <si>
    <t>Снятие необходимого количества копий документов за счет средств получателя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</si>
  <si>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</si>
  <si>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7.1</t>
  </si>
  <si>
    <t>2)  осуществление посреднических действий между гражданином и специалистами учреждения, оказывающих реабилитационные услуги (телефонный звонок, личный вшит, письменное ходатайство), (группа ухода 0, 1, 2, 3,4, 5)</t>
  </si>
  <si>
    <t>7.2</t>
  </si>
  <si>
    <t>7.3</t>
  </si>
  <si>
    <t>7.4</t>
  </si>
  <si>
    <t>Сопровождение на прогулку: помощь при сборе получателя на прогулку</t>
  </si>
  <si>
    <t>ИТОГО</t>
  </si>
  <si>
    <t>X</t>
  </si>
  <si>
    <t>Достоверность представленных сведений подтверждаем:</t>
  </si>
  <si>
    <t xml:space="preserve">                                          Директор       </t>
  </si>
  <si>
    <t xml:space="preserve">                                          Исполнитель </t>
  </si>
  <si>
    <t>Приложение 6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</si>
  <si>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ОТЧЕТ 
 о деятельности, связанной с оказанием социальных услуг в форме социального обслуживания граждан на дому, которым по результатам типизации определены 1,2,3 группы функционирования, Автономная некоммерческая организация граждан "Вера" по Рузаевскому муниципальному району Республики Мордовия  </t>
  </si>
  <si>
    <t>На 01.07.2022г.</t>
  </si>
  <si>
    <t>Наименование показателя</t>
  </si>
  <si>
    <t>Значение показателя</t>
  </si>
  <si>
    <t>Общая площадь территории населенного пункта, жители которого обслуживаются данной организацией (радиус обслуживания), кв. м</t>
  </si>
  <si>
    <t>1118кв.м.</t>
  </si>
  <si>
    <t>Численность населения населенного пункта, в котором расположена организация, чел.</t>
  </si>
  <si>
    <t>Количество населенных пунктов охваченных социальными услугами</t>
  </si>
  <si>
    <t>Количество зачисленных граждан на социальное обслуживание в форме социального обслуживания на дому, чел.</t>
  </si>
  <si>
    <t>Количество снятых с социального обслуживания на дому, чел.</t>
  </si>
  <si>
    <t>Численность населения, которому оказаны социальные услуги, чел.</t>
  </si>
  <si>
    <t>7</t>
  </si>
  <si>
    <t>Количество оказанных услуг, ед. – всего, в том числе по видам:</t>
  </si>
  <si>
    <t>(гр 15 Отчет о количестве услуг)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</si>
  <si>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</si>
  <si>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</si>
  <si>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</si>
  <si>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</si>
  <si>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7.5</t>
  </si>
  <si>
    <t>социально-трудовых</t>
  </si>
  <si>
    <t>7.6</t>
  </si>
  <si>
    <t>социально-правовых</t>
  </si>
  <si>
    <t>7.7</t>
  </si>
  <si>
    <t>услуг в целях повышения коммуникативного потенциала получателей услуг</t>
  </si>
  <si>
    <t>8</t>
  </si>
  <si>
    <t>Очередность на получение социальной услуги, чел.</t>
  </si>
  <si>
    <t>9</t>
  </si>
  <si>
    <t xml:space="preserve">Штатная численность организации, ед. – всего, в том числе: </t>
  </si>
  <si>
    <t>9.1</t>
  </si>
  <si>
    <t>административно-управленческий персонал</t>
  </si>
  <si>
    <t>9.2</t>
  </si>
  <si>
    <t>основной штат ( социальные работники)</t>
  </si>
  <si>
    <t>10</t>
  </si>
  <si>
    <t xml:space="preserve">Фактическая численность персонала, чел. – всего, в том числе: </t>
  </si>
  <si>
    <t>10.1</t>
  </si>
  <si>
    <t>10.2</t>
  </si>
  <si>
    <t>11</t>
  </si>
  <si>
    <t>Укомплектованность организации персоналом, %</t>
  </si>
  <si>
    <t>12</t>
  </si>
  <si>
    <t>Причина неукомплектованности организации персоналом</t>
  </si>
  <si>
    <t>13</t>
  </si>
  <si>
    <t>Финансирование организации, тыс. рублей – всего, в том числе:</t>
  </si>
  <si>
    <t>13.1</t>
  </si>
  <si>
    <t>фонд оплаты труда – всего, в том числе по группам персонала:</t>
  </si>
  <si>
    <t>13.1.1</t>
  </si>
  <si>
    <t>13.1.2</t>
  </si>
  <si>
    <t>14</t>
  </si>
  <si>
    <t xml:space="preserve">Средняя заработная плата руб., в том числе:  </t>
  </si>
  <si>
    <t>14.1</t>
  </si>
  <si>
    <t>Социальные работники, руб.</t>
  </si>
  <si>
    <t>14.1.1</t>
  </si>
  <si>
    <t>минимальная начисленная з/плата на 1 социального работника</t>
  </si>
  <si>
    <t>14.1.2</t>
  </si>
  <si>
    <t>максимальная начисленная з/плата на 1 социального работника</t>
  </si>
  <si>
    <t>14.2</t>
  </si>
  <si>
    <t>управленческий персонал, руб.</t>
  </si>
  <si>
    <t>Достоверность предоставляемых сведений гарантируем.</t>
  </si>
  <si>
    <t xml:space="preserve">                                 Директор                   _______________   Клемина Н.Л.</t>
  </si>
  <si>
    <t>Телефон:6-99-30</t>
  </si>
  <si>
    <r>
      <rPr>
        <sz val="8"/>
        <color indexed="8"/>
        <rFont val="Times New Roman"/>
        <family val="1"/>
      </rPr>
      <t xml:space="preserve"> 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</si>
  <si>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Главный бухгалтер    ______________  Пилюгина А.В.</t>
  </si>
  <si>
    <r>
      <rPr>
        <sz val="8"/>
        <color indexed="8"/>
        <rFont val="Times New Roman"/>
        <family val="1"/>
      </rPr>
      <t xml:space="preserve">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</si>
  <si>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Исполнитель             _______________  Гринькина В.М.          </t>
  </si>
  <si>
    <t>Телефон:6-22-92</t>
  </si>
  <si>
    <t xml:space="preserve">                                                                                                   Бычкова К.Н.</t>
  </si>
  <si>
    <t xml:space="preserve">                                                                                                   Смирнова О.В.</t>
  </si>
  <si>
    <r>
      <rPr>
        <sz val="8"/>
        <color indexed="8"/>
        <rFont val="Times New Roman"/>
        <family val="1"/>
      </rPr>
      <t>(подпись)</t>
    </r>
    <r>
      <rPr>
        <sz val="12"/>
        <color indexed="8"/>
        <rFont val="Times New Roman"/>
        <family val="1"/>
      </rPr>
      <t xml:space="preserve">       </t>
    </r>
  </si>
  <si>
    <t>Приложение 7   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</si>
  <si>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>Информация  о количестве граждан, находящихся на социальном обслуживании, которым по результатам типизации определены 1,2,3 группы функционирования, Автономная некоммерческая организация граждан "Вера" по Рузаевскому муниципальному району Республики Мордовия</t>
  </si>
  <si>
    <t xml:space="preserve">за июнь  2022 год </t>
  </si>
  <si>
    <t>1 группа</t>
  </si>
  <si>
    <t>2   степень</t>
  </si>
  <si>
    <t>2 группа</t>
  </si>
  <si>
    <t>4  степень</t>
  </si>
  <si>
    <t>3 группа</t>
  </si>
  <si>
    <t>8  степень</t>
  </si>
  <si>
    <t>Количество граждан, обслуженных с начала отчетного периода</t>
  </si>
  <si>
    <t xml:space="preserve"> Директор       </t>
  </si>
  <si>
    <t xml:space="preserve">Н.Л.Клемина </t>
  </si>
  <si>
    <t xml:space="preserve">Исполнитель </t>
  </si>
  <si>
    <t>В.М.Гринькина</t>
  </si>
  <si>
    <t>К.Н.Бычкова</t>
  </si>
  <si>
    <t>О.В.Смирнова</t>
  </si>
  <si>
    <t>Приложение 12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</si>
  <si>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Информация о количестве получателей и об объемах оказанных  дополнительных услуг за счет средств получателей услуг в ООО "Рузаевское"   </t>
  </si>
  <si>
    <t>за июнь 2022 года</t>
  </si>
  <si>
    <t>Наименование услуг</t>
  </si>
  <si>
    <t>Количество получателей дополнительных услуг, чел.</t>
  </si>
  <si>
    <t>Количество оказанных дополнительных  услуг, ед.</t>
  </si>
  <si>
    <t>Объем прибыли от оказания дополнительных  услуг, руб.</t>
  </si>
  <si>
    <t>1.</t>
  </si>
  <si>
    <t>Социально-бытовые</t>
  </si>
  <si>
    <t>Уборка жилых помещений</t>
  </si>
  <si>
    <t>Глаженье белья</t>
  </si>
  <si>
    <t>Помощь в приготовлении пищи из продуктов получателя социальных услуг</t>
  </si>
  <si>
    <t>Стирка белья</t>
  </si>
  <si>
    <t>Обеспечение кратковременного присмотра за детьми или длительно болеющими членами семьи</t>
  </si>
  <si>
    <t>Уход за местами захоронений родственников (уборка и вынос мусора с территории места захоронения, окраска ограды, скамейки, стола, памятника)</t>
  </si>
  <si>
    <t>Уборка снега с территории</t>
  </si>
  <si>
    <t>Покупка и доставка на дом продуктов питания, промышленных товаров первой необходимости, средств санитарии и гигиены</t>
  </si>
  <si>
    <t>Социально-медицинские</t>
  </si>
  <si>
    <t>Покупка (получение) лекарственных препаратов для медицинского применения, изделий медицинского назначения в аптечных организациях, расположенных по месту жительства клиента, и доставка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</si>
  <si>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</si>
  <si>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</si>
  <si>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</si>
  <si>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</si>
  <si>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</si>
  <si>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</si>
  <si>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</si>
  <si>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</si>
  <si>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</si>
  <si>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</si>
  <si>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8.</t>
  </si>
  <si>
    <t>Услуги по ксерокопированию документов</t>
  </si>
  <si>
    <t>Справочно:</t>
  </si>
  <si>
    <t>Наименование</t>
  </si>
  <si>
    <t>Основной штат</t>
  </si>
  <si>
    <t>Вспомогательный персонал</t>
  </si>
  <si>
    <t>Всего</t>
  </si>
  <si>
    <t xml:space="preserve">Штатная численность, ед.  </t>
  </si>
  <si>
    <t>Фактическая численность персонала, чел.</t>
  </si>
  <si>
    <t>Фонд оплаты труда (в т.ч. начисления), руб.</t>
  </si>
  <si>
    <t xml:space="preserve"> Средняя заработная плата, руб.</t>
  </si>
  <si>
    <t>Веретешкина О.А.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</si>
</sst>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0"/>
    <numFmt numFmtId="168" formatCode="#,##0"/>
    <numFmt numFmtId="169" formatCode="0.00"/>
    <numFmt numFmtId="170" formatCode="0%"/>
    <numFmt numFmtId="171" formatCode="00.00"/>
    <numFmt numFmtId="172" formatCode="0.00%"/>
  </numFmts>
  <fonts count="3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b/>
      <sz val="10"/>
      <name val="Arial"/>
      <family val="0"/>
    </font>
    <font>
      <b/>
      <sz val="9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</cellStyleXfs>
  <cellXfs count="21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2" fillId="0" borderId="0" xfId="0" applyFont="1" applyFill="1" applyBorder="1" applyAlignment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  <protection locked="0"/>
    </xf>
    <xf numFmtId="164" fontId="14" fillId="0" borderId="0" xfId="0" applyFont="1" applyBorder="1" applyAlignment="1" applyProtection="1">
      <alignment horizontal="center" vertical="center" wrapText="1"/>
      <protection locked="0"/>
    </xf>
    <xf numFmtId="164" fontId="14" fillId="0" borderId="0" xfId="0" applyFont="1" applyAlignment="1" applyProtection="1">
      <alignment horizontal="center" vertical="center" wrapText="1"/>
      <protection locked="0"/>
    </xf>
    <xf numFmtId="164" fontId="15" fillId="0" borderId="2" xfId="0" applyFont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 locked="0"/>
    </xf>
    <xf numFmtId="164" fontId="14" fillId="9" borderId="2" xfId="0" applyFont="1" applyFill="1" applyBorder="1" applyAlignment="1" applyProtection="1">
      <alignment horizontal="center" vertical="center" wrapText="1"/>
      <protection locked="0"/>
    </xf>
    <xf numFmtId="164" fontId="15" fillId="9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left" vertical="center" wrapText="1"/>
      <protection locked="0"/>
    </xf>
    <xf numFmtId="165" fontId="14" fillId="9" borderId="2" xfId="0" applyNumberFormat="1" applyFont="1" applyFill="1" applyBorder="1" applyAlignment="1" applyProtection="1">
      <alignment horizontal="center" vertical="center" wrapText="1"/>
      <protection/>
    </xf>
    <xf numFmtId="165" fontId="14" fillId="0" borderId="2" xfId="0" applyNumberFormat="1" applyFont="1" applyFill="1" applyBorder="1" applyAlignment="1" applyProtection="1">
      <alignment horizontal="center" vertical="center" wrapText="1"/>
      <protection/>
    </xf>
    <xf numFmtId="166" fontId="15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Font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 applyProtection="1">
      <alignment horizontal="center" vertical="center" wrapText="1"/>
      <protection locked="0"/>
    </xf>
    <xf numFmtId="165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Font="1" applyFill="1" applyBorder="1" applyAlignment="1" applyProtection="1">
      <alignment horizontal="center" vertical="center" wrapText="1"/>
      <protection locked="0"/>
    </xf>
    <xf numFmtId="165" fontId="15" fillId="9" borderId="2" xfId="0" applyNumberFormat="1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14" fillId="0" borderId="2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Border="1" applyAlignment="1" applyProtection="1">
      <alignment horizontal="center" vertical="center" wrapText="1"/>
      <protection locked="0"/>
    </xf>
    <xf numFmtId="164" fontId="14" fillId="0" borderId="0" xfId="0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Fill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7" fillId="0" borderId="0" xfId="0" applyFont="1" applyFill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15" fillId="0" borderId="0" xfId="0" applyFont="1" applyFill="1" applyAlignment="1" applyProtection="1">
      <alignment horizontal="left" indent="15"/>
      <protection locked="0"/>
    </xf>
    <xf numFmtId="164" fontId="18" fillId="0" borderId="0" xfId="0" applyFont="1" applyFill="1" applyBorder="1" applyAlignment="1" applyProtection="1">
      <alignment horizontal="center"/>
      <protection locked="0"/>
    </xf>
    <xf numFmtId="164" fontId="17" fillId="0" borderId="0" xfId="0" applyFont="1" applyFill="1" applyAlignment="1">
      <alignment/>
    </xf>
    <xf numFmtId="164" fontId="15" fillId="0" borderId="0" xfId="0" applyFont="1" applyBorder="1" applyAlignment="1" applyProtection="1">
      <alignment vertical="top" wrapText="1"/>
      <protection locked="0"/>
    </xf>
    <xf numFmtId="164" fontId="15" fillId="0" borderId="0" xfId="0" applyFont="1" applyBorder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locked="0"/>
    </xf>
    <xf numFmtId="164" fontId="17" fillId="0" borderId="0" xfId="0" applyFont="1" applyFill="1" applyAlignment="1">
      <alignment vertical="center" wrapText="1"/>
    </xf>
    <xf numFmtId="164" fontId="17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center" vertical="center" wrapText="1"/>
      <protection locked="0"/>
    </xf>
    <xf numFmtId="164" fontId="19" fillId="0" borderId="2" xfId="0" applyFont="1" applyFill="1" applyBorder="1" applyAlignment="1" applyProtection="1">
      <alignment horizontal="center" vertical="center" wrapText="1"/>
      <protection locked="0"/>
    </xf>
    <xf numFmtId="164" fontId="19" fillId="9" borderId="2" xfId="0" applyFont="1" applyFill="1" applyBorder="1" applyAlignment="1" applyProtection="1">
      <alignment horizontal="center" vertical="center" wrapText="1"/>
      <protection locked="0"/>
    </xf>
    <xf numFmtId="164" fontId="20" fillId="9" borderId="2" xfId="0" applyFont="1" applyFill="1" applyBorder="1" applyAlignment="1" applyProtection="1">
      <alignment horizontal="center" vertical="center" wrapText="1"/>
      <protection locked="0"/>
    </xf>
    <xf numFmtId="164" fontId="19" fillId="0" borderId="2" xfId="0" applyFont="1" applyFill="1" applyBorder="1" applyAlignment="1" applyProtection="1">
      <alignment horizontal="center" wrapText="1"/>
      <protection locked="0"/>
    </xf>
    <xf numFmtId="164" fontId="19" fillId="0" borderId="2" xfId="0" applyFont="1" applyFill="1" applyBorder="1" applyAlignment="1" applyProtection="1">
      <alignment horizontal="center" vertical="top" wrapText="1"/>
      <protection locked="0"/>
    </xf>
    <xf numFmtId="164" fontId="19" fillId="9" borderId="2" xfId="0" applyFont="1" applyFill="1" applyBorder="1" applyAlignment="1" applyProtection="1">
      <alignment horizontal="center" vertical="top" wrapText="1"/>
      <protection locked="0"/>
    </xf>
    <xf numFmtId="166" fontId="19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19" fillId="3" borderId="2" xfId="0" applyFont="1" applyFill="1" applyBorder="1" applyAlignment="1" applyProtection="1">
      <alignment horizontal="left" vertical="center" wrapText="1"/>
      <protection locked="0"/>
    </xf>
    <xf numFmtId="164" fontId="19" fillId="3" borderId="2" xfId="0" applyFont="1" applyFill="1" applyBorder="1" applyAlignment="1" applyProtection="1">
      <alignment horizontal="center" vertical="center" wrapText="1"/>
      <protection locked="0"/>
    </xf>
    <xf numFmtId="165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19" fillId="9" borderId="2" xfId="0" applyNumberFormat="1" applyFont="1" applyFill="1" applyBorder="1" applyAlignment="1" applyProtection="1">
      <alignment horizontal="center" vertical="center" wrapText="1"/>
      <protection/>
    </xf>
    <xf numFmtId="165" fontId="19" fillId="9" borderId="2" xfId="0" applyNumberFormat="1" applyFont="1" applyFill="1" applyBorder="1" applyAlignment="1" applyProtection="1">
      <alignment horizontal="center" vertical="center" wrapText="1"/>
      <protection/>
    </xf>
    <xf numFmtId="168" fontId="0" fillId="9" borderId="2" xfId="0" applyNumberFormat="1" applyFont="1" applyFill="1" applyBorder="1" applyAlignment="1" applyProtection="1">
      <alignment/>
      <protection/>
    </xf>
    <xf numFmtId="165" fontId="0" fillId="9" borderId="2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9" fillId="9" borderId="2" xfId="0" applyFont="1" applyFill="1" applyBorder="1" applyAlignment="1" applyProtection="1">
      <alignment horizontal="center" vertical="top" wrapText="1"/>
      <protection/>
    </xf>
    <xf numFmtId="166" fontId="19" fillId="9" borderId="2" xfId="0" applyNumberFormat="1" applyFont="1" applyFill="1" applyBorder="1" applyAlignment="1" applyProtection="1">
      <alignment horizontal="center" vertical="top" wrapText="1"/>
      <protection locked="0"/>
    </xf>
    <xf numFmtId="164" fontId="18" fillId="9" borderId="2" xfId="0" applyFont="1" applyFill="1" applyBorder="1" applyAlignment="1" applyProtection="1">
      <alignment horizontal="left" vertical="center" wrapText="1"/>
      <protection locked="0"/>
    </xf>
    <xf numFmtId="164" fontId="19" fillId="9" borderId="2" xfId="0" applyFont="1" applyFill="1" applyBorder="1" applyAlignment="1" applyProtection="1">
      <alignment horizontal="center" vertical="center" wrapText="1"/>
      <protection/>
    </xf>
    <xf numFmtId="164" fontId="0" fillId="0" borderId="2" xfId="36" applyFont="1" applyFill="1" applyBorder="1" applyProtection="1">
      <alignment/>
      <protection/>
    </xf>
    <xf numFmtId="164" fontId="0" fillId="9" borderId="2" xfId="0" applyFont="1" applyFill="1" applyBorder="1" applyAlignment="1" applyProtection="1">
      <alignment/>
      <protection/>
    </xf>
    <xf numFmtId="166" fontId="19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9" fillId="0" borderId="2" xfId="0" applyFont="1" applyFill="1" applyBorder="1" applyAlignment="1" applyProtection="1">
      <alignment horizontal="left" vertical="center" wrapText="1"/>
      <protection locked="0"/>
    </xf>
    <xf numFmtId="164" fontId="19" fillId="0" borderId="2" xfId="0" applyFont="1" applyBorder="1" applyAlignment="1" applyProtection="1">
      <alignment horizontal="center" vertical="center" wrapText="1"/>
      <protection locked="0"/>
    </xf>
    <xf numFmtId="165" fontId="19" fillId="0" borderId="2" xfId="0" applyNumberFormat="1" applyFont="1" applyBorder="1" applyAlignment="1" applyProtection="1">
      <alignment horizontal="center" vertical="center" wrapText="1"/>
      <protection locked="0"/>
    </xf>
    <xf numFmtId="167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36" applyFont="1" applyFill="1" applyBorder="1" applyProtection="1">
      <alignment/>
      <protection locked="0"/>
    </xf>
    <xf numFmtId="164" fontId="19" fillId="0" borderId="3" xfId="0" applyFont="1" applyFill="1" applyBorder="1" applyAlignment="1" applyProtection="1">
      <alignment horizontal="left" vertical="center" wrapText="1"/>
      <protection locked="0"/>
    </xf>
    <xf numFmtId="166" fontId="21" fillId="9" borderId="2" xfId="0" applyNumberFormat="1" applyFont="1" applyFill="1" applyBorder="1" applyAlignment="1" applyProtection="1">
      <alignment horizontal="center" vertical="top" wrapText="1"/>
      <protection locked="0"/>
    </xf>
    <xf numFmtId="164" fontId="22" fillId="9" borderId="2" xfId="0" applyFont="1" applyFill="1" applyBorder="1" applyAlignment="1" applyProtection="1">
      <alignment horizontal="left" vertical="center" wrapText="1"/>
      <protection locked="0"/>
    </xf>
    <xf numFmtId="167" fontId="19" fillId="9" borderId="2" xfId="0" applyNumberFormat="1" applyFont="1" applyFill="1" applyBorder="1" applyAlignment="1" applyProtection="1">
      <alignment horizontal="center" vertical="center" wrapText="1"/>
      <protection/>
    </xf>
    <xf numFmtId="169" fontId="19" fillId="9" borderId="2" xfId="0" applyNumberFormat="1" applyFont="1" applyFill="1" applyBorder="1" applyAlignment="1" applyProtection="1">
      <alignment horizontal="center" vertical="center" wrapText="1"/>
      <protection/>
    </xf>
    <xf numFmtId="166" fontId="21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1" fillId="0" borderId="2" xfId="0" applyFont="1" applyFill="1" applyBorder="1" applyAlignment="1" applyProtection="1">
      <alignment horizontal="left" vertical="center" wrapText="1"/>
      <protection locked="0"/>
    </xf>
    <xf numFmtId="165" fontId="19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9" fillId="10" borderId="2" xfId="0" applyNumberFormat="1" applyFont="1" applyFill="1" applyBorder="1" applyAlignment="1" applyProtection="1">
      <alignment horizontal="center" vertical="top" wrapText="1"/>
      <protection locked="0"/>
    </xf>
    <xf numFmtId="164" fontId="19" fillId="10" borderId="2" xfId="0" applyFont="1" applyFill="1" applyBorder="1" applyAlignment="1" applyProtection="1">
      <alignment horizontal="left" vertical="center" wrapText="1"/>
      <protection locked="0"/>
    </xf>
    <xf numFmtId="164" fontId="19" fillId="10" borderId="2" xfId="0" applyFont="1" applyFill="1" applyBorder="1" applyAlignment="1" applyProtection="1">
      <alignment horizontal="center" vertical="center" wrapText="1"/>
      <protection locked="0"/>
    </xf>
    <xf numFmtId="167" fontId="19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36" applyFont="1" applyFill="1" applyBorder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4" fontId="23" fillId="0" borderId="0" xfId="0" applyFont="1" applyFill="1" applyAlignment="1" applyProtection="1">
      <alignment horizontal="center"/>
      <protection locked="0"/>
    </xf>
    <xf numFmtId="164" fontId="0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/>
      <protection locked="0"/>
    </xf>
    <xf numFmtId="16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7" fillId="0" borderId="0" xfId="0" applyNumberFormat="1" applyFont="1" applyFill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6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23" fillId="0" borderId="2" xfId="0" applyFont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Border="1" applyAlignment="1" applyProtection="1">
      <alignment horizontal="center"/>
      <protection locked="0"/>
    </xf>
    <xf numFmtId="164" fontId="21" fillId="0" borderId="2" xfId="0" applyFont="1" applyBorder="1" applyAlignment="1" applyProtection="1">
      <alignment horizontal="center"/>
      <protection locked="0"/>
    </xf>
    <xf numFmtId="164" fontId="21" fillId="9" borderId="2" xfId="0" applyFont="1" applyFill="1" applyBorder="1" applyAlignment="1">
      <alignment horizontal="center"/>
    </xf>
    <xf numFmtId="164" fontId="18" fillId="0" borderId="2" xfId="0" applyNumberFormat="1" applyFont="1" applyBorder="1" applyAlignment="1" applyProtection="1">
      <alignment horizontal="center" vertical="center" wrapText="1"/>
      <protection locked="0"/>
    </xf>
    <xf numFmtId="169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Font="1" applyBorder="1" applyAlignment="1" applyProtection="1">
      <alignment horizontal="center" vertical="center" wrapText="1"/>
      <protection locked="0"/>
    </xf>
    <xf numFmtId="164" fontId="18" fillId="9" borderId="2" xfId="0" applyFont="1" applyFill="1" applyBorder="1" applyAlignment="1" applyProtection="1">
      <alignment horizontal="center" vertical="center" wrapText="1"/>
      <protection locked="0"/>
    </xf>
    <xf numFmtId="164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Alignment="1">
      <alignment/>
    </xf>
    <xf numFmtId="164" fontId="15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4" xfId="0" applyFont="1" applyBorder="1" applyAlignment="1" applyProtection="1">
      <alignment horizontal="left" vertical="center" wrapText="1"/>
      <protection locked="0"/>
    </xf>
    <xf numFmtId="169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9" borderId="2" xfId="0" applyFont="1" applyFill="1" applyBorder="1" applyAlignment="1">
      <alignment/>
    </xf>
    <xf numFmtId="164" fontId="22" fillId="0" borderId="4" xfId="0" applyFont="1" applyBorder="1" applyAlignment="1">
      <alignment wrapText="1"/>
    </xf>
    <xf numFmtId="169" fontId="19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5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wrapText="1"/>
    </xf>
    <xf numFmtId="166" fontId="0" fillId="0" borderId="6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/>
    </xf>
    <xf numFmtId="164" fontId="16" fillId="0" borderId="6" xfId="0" applyFont="1" applyBorder="1" applyAlignment="1">
      <alignment horizontal="center" vertical="center" wrapText="1"/>
    </xf>
    <xf numFmtId="166" fontId="19" fillId="0" borderId="2" xfId="0" applyNumberFormat="1" applyFont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Border="1" applyAlignment="1">
      <alignment wrapText="1"/>
    </xf>
    <xf numFmtId="164" fontId="22" fillId="0" borderId="2" xfId="0" applyFont="1" applyBorder="1" applyAlignment="1">
      <alignment wrapText="1"/>
    </xf>
    <xf numFmtId="164" fontId="22" fillId="0" borderId="2" xfId="0" applyFont="1" applyBorder="1" applyAlignment="1" applyProtection="1">
      <alignment horizontal="center" wrapText="1"/>
      <protection locked="0"/>
    </xf>
    <xf numFmtId="16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Border="1" applyAlignment="1" applyProtection="1">
      <alignment horizontal="center" wrapText="1"/>
      <protection locked="0"/>
    </xf>
    <xf numFmtId="164" fontId="22" fillId="0" borderId="2" xfId="0" applyFont="1" applyBorder="1" applyAlignment="1" applyProtection="1">
      <alignment horizontal="left" wrapText="1"/>
      <protection locked="0"/>
    </xf>
    <xf numFmtId="164" fontId="22" fillId="0" borderId="2" xfId="0" applyFont="1" applyBorder="1" applyAlignment="1" applyProtection="1">
      <alignment horizontal="left" vertical="center" wrapText="1"/>
      <protection locked="0"/>
    </xf>
    <xf numFmtId="164" fontId="18" fillId="0" borderId="2" xfId="0" applyFont="1" applyBorder="1" applyAlignment="1" applyProtection="1">
      <alignment horizontal="left" vertical="center" wrapText="1"/>
      <protection locked="0"/>
    </xf>
    <xf numFmtId="164" fontId="23" fillId="0" borderId="2" xfId="0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Font="1" applyBorder="1" applyAlignment="1">
      <alignment horizontal="center" vertical="center" wrapText="1"/>
    </xf>
    <xf numFmtId="164" fontId="23" fillId="0" borderId="2" xfId="0" applyFont="1" applyFill="1" applyBorder="1" applyAlignment="1" applyProtection="1">
      <alignment horizontal="left" vertical="center" wrapText="1"/>
      <protection locked="0"/>
    </xf>
    <xf numFmtId="164" fontId="15" fillId="0" borderId="5" xfId="0" applyFont="1" applyFill="1" applyBorder="1" applyAlignment="1" applyProtection="1">
      <alignment horizontal="center" vertical="center" wrapText="1"/>
      <protection locked="0"/>
    </xf>
    <xf numFmtId="164" fontId="15" fillId="11" borderId="2" xfId="0" applyFont="1" applyFill="1" applyBorder="1" applyAlignment="1" applyProtection="1">
      <alignment horizontal="center" vertical="center" wrapText="1"/>
      <protection locked="0"/>
    </xf>
    <xf numFmtId="164" fontId="19" fillId="0" borderId="6" xfId="0" applyFont="1" applyBorder="1" applyAlignment="1" applyProtection="1">
      <alignment horizontal="center" vertical="center" wrapText="1"/>
      <protection locked="0"/>
    </xf>
    <xf numFmtId="16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6" xfId="0" applyFont="1" applyBorder="1" applyAlignment="1" applyProtection="1">
      <alignment horizontal="center" vertical="center" wrapText="1"/>
      <protection locked="0"/>
    </xf>
    <xf numFmtId="166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0" fillId="9" borderId="6" xfId="0" applyFont="1" applyFill="1" applyBorder="1" applyAlignment="1">
      <alignment/>
    </xf>
    <xf numFmtId="166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Font="1" applyBorder="1" applyAlignment="1">
      <alignment vertical="center" wrapText="1"/>
    </xf>
    <xf numFmtId="164" fontId="19" fillId="0" borderId="8" xfId="0" applyFont="1" applyBorder="1" applyAlignment="1" applyProtection="1">
      <alignment horizontal="center" vertical="center" wrapText="1"/>
      <protection locked="0"/>
    </xf>
    <xf numFmtId="166" fontId="0" fillId="9" borderId="2" xfId="0" applyNumberFormat="1" applyFont="1" applyFill="1" applyBorder="1" applyAlignment="1" applyProtection="1">
      <alignment/>
      <protection locked="0"/>
    </xf>
    <xf numFmtId="164" fontId="0" fillId="9" borderId="2" xfId="0" applyFont="1" applyFill="1" applyBorder="1" applyAlignment="1" applyProtection="1">
      <alignment/>
      <protection locked="0"/>
    </xf>
    <xf numFmtId="164" fontId="0" fillId="10" borderId="2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169" fontId="15" fillId="0" borderId="0" xfId="0" applyNumberFormat="1" applyFont="1" applyFill="1" applyAlignment="1" applyProtection="1">
      <alignment/>
      <protection locked="0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 applyProtection="1">
      <alignment horizontal="center" vertical="center" wrapText="1"/>
      <protection locked="0"/>
    </xf>
    <xf numFmtId="164" fontId="15" fillId="10" borderId="5" xfId="0" applyFont="1" applyFill="1" applyBorder="1" applyAlignment="1" applyProtection="1">
      <alignment horizontal="center" vertical="center" wrapText="1"/>
      <protection locked="0"/>
    </xf>
    <xf numFmtId="164" fontId="15" fillId="10" borderId="2" xfId="0" applyFont="1" applyFill="1" applyBorder="1" applyAlignment="1" applyProtection="1">
      <alignment horizontal="center" wrapText="1"/>
      <protection locked="0"/>
    </xf>
    <xf numFmtId="164" fontId="15" fillId="10" borderId="2" xfId="0" applyFont="1" applyFill="1" applyBorder="1" applyAlignment="1" applyProtection="1">
      <alignment horizontal="center" vertical="top" wrapText="1"/>
      <protection locked="0"/>
    </xf>
    <xf numFmtId="166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10" borderId="5" xfId="0" applyFont="1" applyFill="1" applyBorder="1" applyAlignment="1" applyProtection="1">
      <alignment vertical="center" wrapText="1"/>
      <protection locked="0"/>
    </xf>
    <xf numFmtId="168" fontId="15" fillId="1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10" borderId="2" xfId="0" applyFont="1" applyFill="1" applyBorder="1" applyAlignment="1" applyProtection="1">
      <alignment vertical="center" wrapText="1"/>
      <protection locked="0"/>
    </xf>
    <xf numFmtId="164" fontId="15" fillId="10" borderId="2" xfId="0" applyFont="1" applyFill="1" applyBorder="1" applyAlignment="1" applyProtection="1">
      <alignment horizontal="center" vertical="center" wrapText="1"/>
      <protection locked="0"/>
    </xf>
    <xf numFmtId="166" fontId="15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9" borderId="2" xfId="0" applyFont="1" applyFill="1" applyBorder="1" applyAlignment="1" applyProtection="1">
      <alignment vertical="center" wrapText="1"/>
      <protection locked="0"/>
    </xf>
    <xf numFmtId="164" fontId="15" fillId="9" borderId="2" xfId="0" applyFont="1" applyFill="1" applyBorder="1" applyAlignment="1" applyProtection="1">
      <alignment horizontal="center" vertical="center" wrapText="1"/>
      <protection/>
    </xf>
    <xf numFmtId="170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1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10" borderId="6" xfId="0" applyFont="1" applyFill="1" applyBorder="1" applyAlignment="1" applyProtection="1">
      <alignment vertical="center" wrapText="1"/>
      <protection locked="0"/>
    </xf>
    <xf numFmtId="171" fontId="0" fillId="10" borderId="2" xfId="0" applyNumberFormat="1" applyFont="1" applyFill="1" applyBorder="1" applyAlignment="1" applyProtection="1">
      <alignment horizontal="center" wrapText="1"/>
      <protection locked="0"/>
    </xf>
    <xf numFmtId="164" fontId="19" fillId="0" borderId="9" xfId="0" applyFont="1" applyBorder="1" applyAlignment="1">
      <alignment vertical="center" wrapText="1"/>
    </xf>
    <xf numFmtId="164" fontId="0" fillId="0" borderId="0" xfId="0" applyFont="1" applyBorder="1" applyAlignment="1" applyProtection="1">
      <alignment/>
      <protection locked="0"/>
    </xf>
    <xf numFmtId="164" fontId="24" fillId="0" borderId="0" xfId="0" applyFont="1" applyAlignment="1" applyProtection="1">
      <alignment horizontal="left" indent="15"/>
      <protection locked="0"/>
    </xf>
    <xf numFmtId="164" fontId="16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72" fontId="0" fillId="0" borderId="0" xfId="0" applyNumberFormat="1" applyFont="1" applyAlignment="1">
      <alignment/>
    </xf>
    <xf numFmtId="164" fontId="15" fillId="0" borderId="0" xfId="0" applyFont="1" applyAlignment="1" applyProtection="1">
      <alignment/>
      <protection locked="0"/>
    </xf>
    <xf numFmtId="164" fontId="12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top" wrapText="1"/>
    </xf>
    <xf numFmtId="164" fontId="28" fillId="0" borderId="5" xfId="0" applyFont="1" applyBorder="1" applyAlignment="1">
      <alignment horizontal="center" vertical="top" wrapText="1"/>
    </xf>
    <xf numFmtId="164" fontId="29" fillId="0" borderId="2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22" fillId="0" borderId="5" xfId="0" applyFont="1" applyBorder="1" applyAlignment="1">
      <alignment horizontal="center" vertical="top" wrapText="1"/>
    </xf>
    <xf numFmtId="164" fontId="25" fillId="0" borderId="2" xfId="0" applyFont="1" applyBorder="1" applyAlignment="1">
      <alignment vertical="center"/>
    </xf>
    <xf numFmtId="164" fontId="25" fillId="0" borderId="2" xfId="0" applyFont="1" applyBorder="1" applyAlignment="1">
      <alignment horizontal="distributed" vertical="center"/>
    </xf>
    <xf numFmtId="164" fontId="25" fillId="0" borderId="2" xfId="0" applyFont="1" applyBorder="1" applyAlignment="1">
      <alignment horizontal="left" vertical="center"/>
    </xf>
    <xf numFmtId="164" fontId="22" fillId="0" borderId="2" xfId="0" applyFont="1" applyBorder="1" applyAlignment="1">
      <alignment horizontal="center" vertical="top" wrapText="1"/>
    </xf>
    <xf numFmtId="164" fontId="28" fillId="0" borderId="2" xfId="0" applyFont="1" applyBorder="1" applyAlignment="1">
      <alignment horizontal="center" vertical="top" wrapText="1"/>
    </xf>
    <xf numFmtId="164" fontId="29" fillId="0" borderId="2" xfId="0" applyFont="1" applyBorder="1" applyAlignment="1">
      <alignment horizontal="distributed" vertical="center"/>
    </xf>
    <xf numFmtId="164" fontId="30" fillId="0" borderId="2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5" fillId="0" borderId="0" xfId="0" applyFont="1" applyAlignment="1">
      <alignment/>
    </xf>
    <xf numFmtId="164" fontId="31" fillId="0" borderId="0" xfId="0" applyFont="1" applyAlignment="1" applyProtection="1">
      <alignment/>
      <protection locked="0"/>
    </xf>
    <xf numFmtId="164" fontId="18" fillId="10" borderId="2" xfId="0" applyFont="1" applyFill="1" applyBorder="1" applyAlignment="1" applyProtection="1">
      <alignment horizontal="center" vertical="center" wrapText="1"/>
      <protection locked="0"/>
    </xf>
    <xf numFmtId="164" fontId="18" fillId="10" borderId="2" xfId="0" applyFont="1" applyFill="1" applyBorder="1" applyAlignment="1" applyProtection="1">
      <alignment vertical="center" wrapText="1"/>
      <protection locked="0"/>
    </xf>
    <xf numFmtId="164" fontId="25" fillId="0" borderId="2" xfId="0" applyFont="1" applyBorder="1" applyAlignment="1">
      <alignment/>
    </xf>
    <xf numFmtId="164" fontId="29" fillId="9" borderId="2" xfId="0" applyFont="1" applyFill="1" applyBorder="1" applyAlignment="1">
      <alignment/>
    </xf>
    <xf numFmtId="164" fontId="25" fillId="9" borderId="2" xfId="0" applyFont="1" applyFill="1" applyBorder="1" applyAlignment="1">
      <alignment/>
    </xf>
    <xf numFmtId="164" fontId="18" fillId="0" borderId="0" xfId="0" applyFont="1" applyAlignment="1" applyProtection="1">
      <alignment/>
      <protection locked="0"/>
    </xf>
    <xf numFmtId="164" fontId="25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3">
      <selection activeCell="A3" sqref="A3"/>
    </sheetView>
  </sheetViews>
  <sheetFormatPr defaultColWidth="6.8515625" defaultRowHeight="12.75"/>
  <cols>
    <col min="1" max="1" width="5.28125" style="0" customWidth="1"/>
    <col min="2" max="2" width="40.57421875" style="0" customWidth="1"/>
    <col min="3" max="3" width="22.57421875" style="0" customWidth="1"/>
    <col min="4" max="4" width="18.28125" style="0" customWidth="1"/>
    <col min="5" max="5" width="26.28125" style="0" customWidth="1"/>
    <col min="6" max="7" width="19.28125" style="0" customWidth="1"/>
    <col min="8" max="9" width="8.28125" style="0" customWidth="1"/>
    <col min="10" max="10" width="12.57421875" style="0" customWidth="1"/>
    <col min="11" max="16384" width="8.28125" style="0" customWidth="1"/>
  </cols>
  <sheetData>
    <row r="1" spans="1:7" ht="69" customHeight="1">
      <c r="A1" s="1"/>
      <c r="B1" s="1"/>
      <c r="C1" s="1"/>
      <c r="D1" s="1"/>
      <c r="F1" s="2" t="s">
        <v>0</v>
      </c>
      <c r="G1" s="2"/>
    </row>
    <row r="2" spans="1:7" ht="76.5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/>
      <c r="C3" s="4"/>
      <c r="D3" s="4"/>
      <c r="E3" s="4"/>
      <c r="F3" s="4"/>
      <c r="G3" s="4"/>
    </row>
    <row r="4" spans="1:7" ht="15.75">
      <c r="A4" s="5"/>
      <c r="B4" s="5"/>
      <c r="C4" s="5"/>
      <c r="D4" s="5"/>
      <c r="E4" s="5"/>
      <c r="F4" s="5"/>
      <c r="G4" s="5"/>
    </row>
    <row r="5" spans="1:7" ht="15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7" t="s">
        <v>9</v>
      </c>
    </row>
    <row r="6" spans="1:7" ht="63" customHeight="1">
      <c r="A6" s="6" t="s">
        <v>10</v>
      </c>
      <c r="B6" s="7"/>
      <c r="C6" s="7"/>
      <c r="D6" s="7"/>
      <c r="E6" s="7"/>
      <c r="F6" s="8"/>
      <c r="G6" s="7"/>
    </row>
    <row r="7" spans="1:7" ht="12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9">
        <v>6</v>
      </c>
      <c r="G7" s="6">
        <v>7</v>
      </c>
    </row>
    <row r="8" spans="1:7" ht="16.5">
      <c r="A8" s="7">
        <v>1</v>
      </c>
      <c r="B8" s="10" t="s">
        <v>11</v>
      </c>
      <c r="C8" s="11">
        <v>5052106.16</v>
      </c>
      <c r="D8" s="11"/>
      <c r="E8" s="12"/>
      <c r="F8" s="11">
        <f aca="true" t="shared" si="0" ref="F8:F14">C8-D8</f>
        <v>5052106.16</v>
      </c>
      <c r="G8" s="12"/>
    </row>
    <row r="9" spans="1:7" ht="72" customHeight="1">
      <c r="A9" s="13" t="s">
        <v>12</v>
      </c>
      <c r="B9" s="14" t="s">
        <v>13</v>
      </c>
      <c r="C9" s="15">
        <v>3622106.16</v>
      </c>
      <c r="D9" s="16">
        <v>3522427.07</v>
      </c>
      <c r="E9" s="17" t="s">
        <v>14</v>
      </c>
      <c r="F9" s="18">
        <f t="shared" si="0"/>
        <v>99679.09000000032</v>
      </c>
      <c r="G9" s="19">
        <v>672725.06</v>
      </c>
    </row>
    <row r="10" spans="1:7" ht="53.25">
      <c r="A10" s="13" t="s">
        <v>15</v>
      </c>
      <c r="B10" s="14" t="s">
        <v>16</v>
      </c>
      <c r="C10" s="15">
        <v>1430000</v>
      </c>
      <c r="D10" s="20">
        <v>1284210.84</v>
      </c>
      <c r="E10" s="17" t="s">
        <v>14</v>
      </c>
      <c r="F10" s="18">
        <f t="shared" si="0"/>
        <v>145789.15999999992</v>
      </c>
      <c r="G10" s="19">
        <v>208564.58</v>
      </c>
    </row>
    <row r="11" spans="1:7" ht="15.75">
      <c r="A11" s="13" t="s">
        <v>17</v>
      </c>
      <c r="B11" s="14" t="s">
        <v>18</v>
      </c>
      <c r="C11" s="18">
        <f>SUM(C12:C13)</f>
        <v>0</v>
      </c>
      <c r="D11" s="18">
        <f>SUM(D12:D13)</f>
        <v>0</v>
      </c>
      <c r="E11" s="12"/>
      <c r="F11" s="18">
        <f t="shared" si="0"/>
        <v>0</v>
      </c>
      <c r="G11" s="12"/>
    </row>
    <row r="12" spans="1:7" ht="31.5">
      <c r="A12" s="13" t="s">
        <v>19</v>
      </c>
      <c r="B12" s="14" t="s">
        <v>20</v>
      </c>
      <c r="C12" s="21"/>
      <c r="D12" s="21"/>
      <c r="E12" s="17"/>
      <c r="F12" s="18">
        <f t="shared" si="0"/>
        <v>0</v>
      </c>
      <c r="G12" s="19"/>
    </row>
    <row r="13" spans="1:7" ht="63">
      <c r="A13" s="13" t="s">
        <v>21</v>
      </c>
      <c r="B13" s="14" t="s">
        <v>22</v>
      </c>
      <c r="C13" s="21"/>
      <c r="D13" s="21"/>
      <c r="E13" s="17"/>
      <c r="F13" s="18">
        <f t="shared" si="0"/>
        <v>0</v>
      </c>
      <c r="G13" s="19"/>
    </row>
    <row r="14" spans="1:7" ht="16.5">
      <c r="A14" s="22" t="s">
        <v>23</v>
      </c>
      <c r="B14" s="10" t="s">
        <v>24</v>
      </c>
      <c r="C14" s="11">
        <v>850000</v>
      </c>
      <c r="D14" s="11"/>
      <c r="E14" s="12"/>
      <c r="F14" s="11">
        <f t="shared" si="0"/>
        <v>850000</v>
      </c>
      <c r="G14" s="12"/>
    </row>
    <row r="15" spans="1:7" ht="27.75">
      <c r="A15" s="13" t="s">
        <v>25</v>
      </c>
      <c r="B15" s="14" t="s">
        <v>26</v>
      </c>
      <c r="C15" s="15">
        <v>500000</v>
      </c>
      <c r="D15" s="16">
        <v>441673.84</v>
      </c>
      <c r="E15" s="17" t="s">
        <v>14</v>
      </c>
      <c r="F15" s="18">
        <v>64529.79</v>
      </c>
      <c r="G15" s="19">
        <v>103568.98</v>
      </c>
    </row>
    <row r="16" spans="1:7" ht="27.75">
      <c r="A16" s="13" t="s">
        <v>27</v>
      </c>
      <c r="B16" s="14" t="s">
        <v>28</v>
      </c>
      <c r="C16" s="15">
        <v>350000</v>
      </c>
      <c r="D16" s="20">
        <v>159778.47</v>
      </c>
      <c r="E16" s="17" t="s">
        <v>14</v>
      </c>
      <c r="F16" s="18">
        <f aca="true" t="shared" si="1" ref="F16:F26">C16-D16</f>
        <v>190221.53</v>
      </c>
      <c r="G16" s="19">
        <v>30104.84</v>
      </c>
    </row>
    <row r="17" spans="1:7" ht="31.5">
      <c r="A17" s="13" t="s">
        <v>29</v>
      </c>
      <c r="B17" s="14" t="s">
        <v>30</v>
      </c>
      <c r="C17" s="18">
        <f>SUM(C18:C25)</f>
        <v>0</v>
      </c>
      <c r="D17" s="18">
        <f>SUM(D18:D25)</f>
        <v>0</v>
      </c>
      <c r="E17" s="23"/>
      <c r="F17" s="18">
        <f t="shared" si="1"/>
        <v>0</v>
      </c>
      <c r="G17" s="23"/>
    </row>
    <row r="18" spans="1:7" ht="31.5">
      <c r="A18" s="13" t="s">
        <v>31</v>
      </c>
      <c r="B18" s="14" t="s">
        <v>32</v>
      </c>
      <c r="C18" s="19"/>
      <c r="D18" s="19"/>
      <c r="E18" s="17"/>
      <c r="F18" s="18">
        <f t="shared" si="1"/>
        <v>0</v>
      </c>
      <c r="G18" s="19"/>
    </row>
    <row r="19" spans="1:7" ht="31.5">
      <c r="A19" s="13" t="s">
        <v>33</v>
      </c>
      <c r="B19" s="14" t="s">
        <v>34</v>
      </c>
      <c r="C19" s="19"/>
      <c r="D19" s="19"/>
      <c r="E19" s="17"/>
      <c r="F19" s="18">
        <f t="shared" si="1"/>
        <v>0</v>
      </c>
      <c r="G19" s="19"/>
    </row>
    <row r="20" spans="1:7" ht="31.5">
      <c r="A20" s="13" t="s">
        <v>35</v>
      </c>
      <c r="B20" s="14" t="s">
        <v>36</v>
      </c>
      <c r="C20" s="19"/>
      <c r="D20" s="19"/>
      <c r="E20" s="17"/>
      <c r="F20" s="18">
        <f t="shared" si="1"/>
        <v>0</v>
      </c>
      <c r="G20" s="19"/>
    </row>
    <row r="21" spans="1:7" ht="31.5">
      <c r="A21" s="13" t="s">
        <v>37</v>
      </c>
      <c r="B21" s="14" t="s">
        <v>38</v>
      </c>
      <c r="C21" s="19"/>
      <c r="D21" s="19"/>
      <c r="E21" s="17"/>
      <c r="F21" s="18">
        <f t="shared" si="1"/>
        <v>0</v>
      </c>
      <c r="G21" s="19"/>
    </row>
    <row r="22" spans="1:7" ht="31.5">
      <c r="A22" s="13" t="s">
        <v>39</v>
      </c>
      <c r="B22" s="14" t="s">
        <v>40</v>
      </c>
      <c r="C22" s="19"/>
      <c r="D22" s="19"/>
      <c r="E22" s="17"/>
      <c r="F22" s="18">
        <f t="shared" si="1"/>
        <v>0</v>
      </c>
      <c r="G22" s="19"/>
    </row>
    <row r="23" spans="1:7" ht="31.5">
      <c r="A23" s="13" t="s">
        <v>41</v>
      </c>
      <c r="B23" s="14" t="s">
        <v>42</v>
      </c>
      <c r="C23" s="19"/>
      <c r="D23" s="19"/>
      <c r="E23" s="17"/>
      <c r="F23" s="18">
        <f t="shared" si="1"/>
        <v>0</v>
      </c>
      <c r="G23" s="19"/>
    </row>
    <row r="24" spans="1:7" ht="31.5">
      <c r="A24" s="13" t="s">
        <v>43</v>
      </c>
      <c r="B24" s="14" t="s">
        <v>44</v>
      </c>
      <c r="C24" s="19"/>
      <c r="D24" s="19"/>
      <c r="E24" s="17"/>
      <c r="F24" s="18">
        <f t="shared" si="1"/>
        <v>0</v>
      </c>
      <c r="G24" s="19"/>
    </row>
    <row r="25" spans="1:7" ht="31.5">
      <c r="A25" s="13" t="s">
        <v>45</v>
      </c>
      <c r="B25" s="14" t="s">
        <v>20</v>
      </c>
      <c r="C25" s="19"/>
      <c r="D25" s="19"/>
      <c r="E25" s="17"/>
      <c r="F25" s="18">
        <f t="shared" si="1"/>
        <v>0</v>
      </c>
      <c r="G25" s="19"/>
    </row>
    <row r="26" spans="1:7" ht="16.5">
      <c r="A26" s="22"/>
      <c r="B26" s="10" t="s">
        <v>46</v>
      </c>
      <c r="C26" s="11">
        <v>5902106.16</v>
      </c>
      <c r="D26" s="11">
        <v>5408090.22</v>
      </c>
      <c r="E26" s="12"/>
      <c r="F26" s="11">
        <f t="shared" si="1"/>
        <v>494015.9400000004</v>
      </c>
      <c r="G26" s="12"/>
    </row>
    <row r="27" spans="1:7" ht="15.75">
      <c r="A27" s="24"/>
      <c r="B27" s="25"/>
      <c r="E27" s="26"/>
      <c r="G27" s="26"/>
    </row>
    <row r="28" spans="1:7" ht="15.75">
      <c r="A28" s="24"/>
      <c r="B28" s="27" t="s">
        <v>47</v>
      </c>
      <c r="C28" s="1"/>
      <c r="D28" s="1"/>
      <c r="E28" s="1"/>
      <c r="F28" s="1"/>
      <c r="G28" s="28"/>
    </row>
    <row r="29" spans="1:7" ht="15.75">
      <c r="A29" s="24"/>
      <c r="B29" s="29" t="s">
        <v>48</v>
      </c>
      <c r="C29" s="30" t="s">
        <v>49</v>
      </c>
      <c r="D29" s="30"/>
      <c r="E29" s="31" t="s">
        <v>50</v>
      </c>
      <c r="F29" s="32" t="s">
        <v>51</v>
      </c>
      <c r="G29" s="33"/>
    </row>
    <row r="30" spans="1:7" ht="15.75">
      <c r="A30" s="24"/>
      <c r="B30" s="34" t="s">
        <v>52</v>
      </c>
      <c r="C30" s="35" t="s">
        <v>53</v>
      </c>
      <c r="D30" s="35"/>
      <c r="E30" s="29"/>
      <c r="F30" s="36"/>
      <c r="G30" s="37"/>
    </row>
    <row r="31" spans="1:7" ht="15.75">
      <c r="A31" s="24"/>
      <c r="B31" s="29" t="s">
        <v>54</v>
      </c>
      <c r="C31" s="30" t="s">
        <v>49</v>
      </c>
      <c r="D31" s="30"/>
      <c r="E31" s="31" t="s">
        <v>50</v>
      </c>
      <c r="F31" s="32" t="s">
        <v>55</v>
      </c>
      <c r="G31" s="38"/>
    </row>
    <row r="32" spans="1:7" ht="15.75">
      <c r="A32" s="24"/>
      <c r="B32" s="29" t="s">
        <v>56</v>
      </c>
      <c r="C32" s="35" t="s">
        <v>53</v>
      </c>
      <c r="D32" s="35"/>
      <c r="E32" s="39"/>
      <c r="F32" s="32"/>
      <c r="G32" s="38"/>
    </row>
    <row r="33" spans="1:7" ht="15.75">
      <c r="A33" s="24"/>
      <c r="B33" s="27" t="s">
        <v>57</v>
      </c>
      <c r="C33" s="1"/>
      <c r="D33" s="1"/>
      <c r="E33" s="1"/>
      <c r="F33" s="40"/>
      <c r="G33" s="37"/>
    </row>
  </sheetData>
  <sheetProtection selectLockedCells="1" selectUnlockedCells="1"/>
  <mergeCells count="13">
    <mergeCell ref="F1:G1"/>
    <mergeCell ref="A2:G2"/>
    <mergeCell ref="A3:G3"/>
    <mergeCell ref="B5:B6"/>
    <mergeCell ref="C5:C6"/>
    <mergeCell ref="D5:D6"/>
    <mergeCell ref="E5:E6"/>
    <mergeCell ref="F5:F6"/>
    <mergeCell ref="G5:G6"/>
    <mergeCell ref="C29:D29"/>
    <mergeCell ref="C30:D30"/>
    <mergeCell ref="C31:D31"/>
    <mergeCell ref="C32:D32"/>
  </mergeCells>
  <printOptions/>
  <pageMargins left="0.2701388888888889" right="0.1798611111111111" top="0.1701388888888889" bottom="0.1701388888888889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="83" zoomScaleNormal="83" workbookViewId="0" topLeftCell="A1">
      <selection activeCell="Q25" sqref="Q25"/>
    </sheetView>
  </sheetViews>
  <sheetFormatPr defaultColWidth="6.8515625" defaultRowHeight="12.75"/>
  <cols>
    <col min="1" max="1" width="6.421875" style="41" customWidth="1"/>
    <col min="2" max="2" width="43.28125" style="41" customWidth="1"/>
    <col min="3" max="3" width="12.421875" style="41" customWidth="1"/>
    <col min="4" max="4" width="10.28125" style="41" customWidth="1"/>
    <col min="5" max="5" width="18.57421875" style="41" customWidth="1"/>
    <col min="6" max="6" width="9.28125" style="41" customWidth="1"/>
    <col min="7" max="7" width="16.57421875" style="41" customWidth="1"/>
    <col min="8" max="8" width="8.28125" style="41" customWidth="1"/>
    <col min="9" max="9" width="15.8515625" style="41" customWidth="1"/>
    <col min="10" max="10" width="13.8515625" style="41" customWidth="1"/>
    <col min="11" max="11" width="17.421875" style="41" customWidth="1"/>
    <col min="12" max="12" width="7.28125" style="41" customWidth="1"/>
    <col min="13" max="13" width="13.140625" style="41" customWidth="1"/>
    <col min="14" max="15" width="8.57421875" style="41" customWidth="1"/>
    <col min="16" max="21" width="5.28125" style="41" customWidth="1"/>
    <col min="22" max="16384" width="8.28125" style="41" customWidth="1"/>
  </cols>
  <sheetData>
    <row r="1" spans="1:12" ht="50.25" customHeight="1">
      <c r="A1" s="42"/>
      <c r="B1" s="42"/>
      <c r="C1" s="42"/>
      <c r="D1" s="42"/>
      <c r="E1" s="42"/>
      <c r="F1" s="42"/>
      <c r="H1" s="43"/>
      <c r="I1" s="44" t="s">
        <v>58</v>
      </c>
      <c r="J1" s="44"/>
      <c r="K1" s="44"/>
      <c r="L1" s="42"/>
    </row>
    <row r="2" spans="1:12" ht="50.2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2"/>
    </row>
    <row r="3" spans="1:12" ht="18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2"/>
    </row>
    <row r="4" spans="1:12" ht="8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 customHeight="1">
      <c r="A5" s="46" t="s">
        <v>61</v>
      </c>
      <c r="B5" s="46" t="s">
        <v>62</v>
      </c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2"/>
    </row>
    <row r="6" spans="1:12" ht="15" customHeight="1">
      <c r="A6" s="46"/>
      <c r="B6" s="46"/>
      <c r="C6" s="46" t="s">
        <v>64</v>
      </c>
      <c r="D6" s="46" t="s">
        <v>65</v>
      </c>
      <c r="E6" s="46"/>
      <c r="F6" s="46" t="s">
        <v>66</v>
      </c>
      <c r="G6" s="46"/>
      <c r="H6" s="46" t="s">
        <v>67</v>
      </c>
      <c r="I6" s="46"/>
      <c r="J6" s="47" t="s">
        <v>68</v>
      </c>
      <c r="K6" s="47"/>
      <c r="L6" s="42"/>
    </row>
    <row r="7" spans="1:12" ht="12.75" customHeight="1">
      <c r="A7" s="46"/>
      <c r="B7" s="46"/>
      <c r="C7" s="46" t="s">
        <v>69</v>
      </c>
      <c r="D7" s="46" t="s">
        <v>69</v>
      </c>
      <c r="E7" s="46" t="s">
        <v>70</v>
      </c>
      <c r="F7" s="46" t="s">
        <v>69</v>
      </c>
      <c r="G7" s="46" t="s">
        <v>70</v>
      </c>
      <c r="H7" s="46" t="s">
        <v>69</v>
      </c>
      <c r="I7" s="46" t="s">
        <v>70</v>
      </c>
      <c r="J7" s="48" t="s">
        <v>71</v>
      </c>
      <c r="K7" s="47" t="s">
        <v>72</v>
      </c>
      <c r="L7" s="42"/>
    </row>
    <row r="8" spans="1:12" ht="62.25" customHeight="1">
      <c r="A8" s="46"/>
      <c r="B8" s="46"/>
      <c r="C8" s="46">
        <f>SUM(C9:C10)</f>
        <v>272</v>
      </c>
      <c r="D8" s="46">
        <f>SUM(D9:D10)</f>
        <v>26</v>
      </c>
      <c r="E8" s="46">
        <f>SUM(E9:E10)</f>
        <v>8487</v>
      </c>
      <c r="F8" s="46">
        <f>SUM(F9:F10)</f>
        <v>206</v>
      </c>
      <c r="G8" s="46">
        <f>SUM(G9:G10)</f>
        <v>96910</v>
      </c>
      <c r="H8" s="46">
        <f>SUM(H9:H10)</f>
        <v>31</v>
      </c>
      <c r="I8" s="46">
        <f>SUM(I9:I10)</f>
        <v>2043</v>
      </c>
      <c r="J8" s="48"/>
      <c r="K8" s="48"/>
      <c r="L8" s="42"/>
    </row>
    <row r="9" spans="1:11" ht="15">
      <c r="A9" s="49">
        <v>1</v>
      </c>
      <c r="B9" s="49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1">
        <v>10</v>
      </c>
      <c r="K9" s="51">
        <v>11</v>
      </c>
    </row>
    <row r="10" spans="1:23" ht="30">
      <c r="A10" s="52" t="s">
        <v>73</v>
      </c>
      <c r="B10" s="53" t="s">
        <v>74</v>
      </c>
      <c r="C10" s="54">
        <v>269</v>
      </c>
      <c r="D10" s="54">
        <v>22</v>
      </c>
      <c r="E10" s="55">
        <v>8482</v>
      </c>
      <c r="F10" s="54">
        <v>200</v>
      </c>
      <c r="G10" s="55">
        <v>96903</v>
      </c>
      <c r="H10" s="56">
        <v>23</v>
      </c>
      <c r="I10" s="55">
        <v>2034</v>
      </c>
      <c r="J10" s="57">
        <f>C10+D10+F10</f>
        <v>491</v>
      </c>
      <c r="K10" s="58">
        <f aca="true" t="shared" si="0" ref="K10:K47">E10+G10+I10</f>
        <v>107419</v>
      </c>
      <c r="L10" s="59">
        <f>J23+J26+J30+J34+J35+J36</f>
        <v>491</v>
      </c>
      <c r="M10" s="60">
        <f>K23+K26+K30+K34+K36</f>
        <v>107419</v>
      </c>
      <c r="N10" s="61"/>
      <c r="O10" s="62">
        <v>3</v>
      </c>
      <c r="P10" s="62">
        <v>4</v>
      </c>
      <c r="Q10" s="62">
        <v>5</v>
      </c>
      <c r="R10" s="62">
        <v>6</v>
      </c>
      <c r="S10" s="62">
        <v>7</v>
      </c>
      <c r="T10" s="62">
        <v>8</v>
      </c>
      <c r="U10" s="62">
        <v>9</v>
      </c>
      <c r="V10" s="62">
        <v>10</v>
      </c>
      <c r="W10" s="62">
        <v>11</v>
      </c>
    </row>
    <row r="11" spans="1:23" ht="47.25" customHeight="1">
      <c r="A11" s="63" t="s">
        <v>12</v>
      </c>
      <c r="B11" s="64" t="s">
        <v>75</v>
      </c>
      <c r="C11" s="65">
        <f>SUM(C12:C13)</f>
        <v>269</v>
      </c>
      <c r="D11" s="65">
        <f>SUM(D12:D13)</f>
        <v>22</v>
      </c>
      <c r="E11" s="58">
        <f>SUM(E12:E13)</f>
        <v>8482</v>
      </c>
      <c r="F11" s="65">
        <f>SUM(F12:F13)</f>
        <v>200</v>
      </c>
      <c r="G11" s="58">
        <f>SUM(G12:G13)</f>
        <v>96903</v>
      </c>
      <c r="H11" s="58">
        <f>SUM(H12:H13)</f>
        <v>23</v>
      </c>
      <c r="I11" s="58">
        <f>SUM(I12:I13)</f>
        <v>2034</v>
      </c>
      <c r="J11" s="57">
        <f>SUM(J12:J13)</f>
        <v>491</v>
      </c>
      <c r="K11" s="58">
        <f t="shared" si="0"/>
        <v>107419</v>
      </c>
      <c r="L11" s="66">
        <f>SUM(C11+D11+F11)</f>
        <v>491</v>
      </c>
      <c r="M11" s="61"/>
      <c r="N11" s="61"/>
      <c r="O11" s="67">
        <v>0</v>
      </c>
      <c r="P11" s="67">
        <f>IF(C10=C11,0,1)</f>
        <v>0</v>
      </c>
      <c r="Q11" s="67">
        <f>IF(D10=D11,0,1)</f>
        <v>0</v>
      </c>
      <c r="R11" s="67">
        <f>IF(E10=E11,0,1)</f>
        <v>0</v>
      </c>
      <c r="S11" s="67">
        <f>IF(F10=F11,0,1)</f>
        <v>0</v>
      </c>
      <c r="T11" s="67">
        <f>IF(G10=G11,0,1)</f>
        <v>0</v>
      </c>
      <c r="U11" s="67">
        <f>IF(H10=H11,0,1)</f>
        <v>0</v>
      </c>
      <c r="V11" s="67">
        <f>IF(I10=I11,0,1)</f>
        <v>0</v>
      </c>
      <c r="W11" s="67">
        <f>IF(J10=J11,0,1)</f>
        <v>0</v>
      </c>
    </row>
    <row r="12" spans="1:23" ht="15">
      <c r="A12" s="68" t="s">
        <v>76</v>
      </c>
      <c r="B12" s="69" t="s">
        <v>77</v>
      </c>
      <c r="C12" s="70">
        <v>63</v>
      </c>
      <c r="D12" s="70">
        <v>3</v>
      </c>
      <c r="E12" s="71">
        <v>1770</v>
      </c>
      <c r="F12" s="70">
        <v>33</v>
      </c>
      <c r="G12" s="71">
        <v>15402</v>
      </c>
      <c r="H12" s="72">
        <v>4</v>
      </c>
      <c r="I12" s="71">
        <v>304</v>
      </c>
      <c r="J12" s="57">
        <f aca="true" t="shared" si="1" ref="J12:J13">C12+D12+F12</f>
        <v>99</v>
      </c>
      <c r="K12" s="58">
        <f t="shared" si="0"/>
        <v>17476</v>
      </c>
      <c r="L12" s="73"/>
      <c r="M12" s="61"/>
      <c r="N12" s="61"/>
      <c r="O12" s="67">
        <v>0</v>
      </c>
      <c r="P12" s="67">
        <f>IF(C11=C14,0,1)</f>
        <v>0</v>
      </c>
      <c r="Q12" s="67">
        <f>IF(D11=D14,0,1)</f>
        <v>0</v>
      </c>
      <c r="R12" s="67">
        <f>IF(E11=E14,0,1)</f>
        <v>0</v>
      </c>
      <c r="S12" s="67">
        <f>IF(F11=F14,0,1)</f>
        <v>0</v>
      </c>
      <c r="T12" s="67">
        <f>IF(G11=G14,0,1)</f>
        <v>0</v>
      </c>
      <c r="U12" s="67">
        <f>IF(H11=H14,0,1)</f>
        <v>0</v>
      </c>
      <c r="V12" s="67">
        <f>IF(I11=I14,0,1)</f>
        <v>0</v>
      </c>
      <c r="W12" s="67">
        <f>IF(J11=J14,0,1)</f>
        <v>0</v>
      </c>
    </row>
    <row r="13" spans="1:23" ht="15">
      <c r="A13" s="68" t="s">
        <v>78</v>
      </c>
      <c r="B13" s="74" t="s">
        <v>79</v>
      </c>
      <c r="C13" s="70">
        <v>206</v>
      </c>
      <c r="D13" s="70">
        <v>19</v>
      </c>
      <c r="E13" s="71">
        <v>6712</v>
      </c>
      <c r="F13" s="70">
        <v>167</v>
      </c>
      <c r="G13" s="71">
        <v>81501</v>
      </c>
      <c r="H13" s="72">
        <v>19</v>
      </c>
      <c r="I13" s="71">
        <v>1730</v>
      </c>
      <c r="J13" s="57">
        <f t="shared" si="1"/>
        <v>392</v>
      </c>
      <c r="K13" s="58">
        <f t="shared" si="0"/>
        <v>89943</v>
      </c>
      <c r="L13" s="73"/>
      <c r="M13" s="61"/>
      <c r="N13" s="61"/>
      <c r="O13" s="67">
        <v>0</v>
      </c>
      <c r="P13" s="67">
        <f>IF(C14=C41,0,1)</f>
        <v>0</v>
      </c>
      <c r="Q13" s="67">
        <f>IF(D14=D41,0,1)</f>
        <v>0</v>
      </c>
      <c r="R13" s="67">
        <f>IF(E14=E41,0,1)</f>
        <v>0</v>
      </c>
      <c r="S13" s="67">
        <f>IF(F14=F41,0,1)</f>
        <v>0</v>
      </c>
      <c r="T13" s="67">
        <f>IF(G14=G41,0,1)</f>
        <v>0</v>
      </c>
      <c r="U13" s="67">
        <f>IF(H14=H41,0,1)</f>
        <v>0</v>
      </c>
      <c r="V13" s="67">
        <f>IF(I14=I41,0,1)</f>
        <v>0</v>
      </c>
      <c r="W13" s="67">
        <f>IF(J14=J41,0,1)</f>
        <v>0</v>
      </c>
    </row>
    <row r="14" spans="1:23" ht="52.5" customHeight="1">
      <c r="A14" s="63" t="s">
        <v>80</v>
      </c>
      <c r="B14" s="64" t="s">
        <v>81</v>
      </c>
      <c r="C14" s="65">
        <f>C15+C17+C19+C21</f>
        <v>269</v>
      </c>
      <c r="D14" s="65">
        <f>D15+D17+D19+D21</f>
        <v>22</v>
      </c>
      <c r="E14" s="58">
        <f>E15+E17+E19+E21</f>
        <v>8482</v>
      </c>
      <c r="F14" s="65">
        <f>F15+F17+F19+F21</f>
        <v>200</v>
      </c>
      <c r="G14" s="58">
        <f>G15+G17+G19+G21</f>
        <v>96903</v>
      </c>
      <c r="H14" s="58">
        <f>H15+H17+H19+H21</f>
        <v>23</v>
      </c>
      <c r="I14" s="58">
        <f>I15+I17+I19+I21</f>
        <v>2034</v>
      </c>
      <c r="J14" s="57">
        <f>SUM(J15,J17,J19,J21)</f>
        <v>491</v>
      </c>
      <c r="K14" s="58">
        <f t="shared" si="0"/>
        <v>107419</v>
      </c>
      <c r="L14" s="66">
        <f>SUM(C14+D14+F14)</f>
        <v>491</v>
      </c>
      <c r="M14" s="61"/>
      <c r="N14" s="61"/>
      <c r="O14" s="67">
        <v>0</v>
      </c>
      <c r="P14" s="67">
        <f>IF(C41=C45,0,1)</f>
        <v>0</v>
      </c>
      <c r="Q14" s="67">
        <f>IF(D41=D45,0,1)</f>
        <v>0</v>
      </c>
      <c r="R14" s="67">
        <f>IF(E41=E45,0,1)</f>
        <v>0</v>
      </c>
      <c r="S14" s="67">
        <f>IF(F41=F45,0,1)</f>
        <v>0</v>
      </c>
      <c r="T14" s="67">
        <f>IF(G41=G45,0,1)</f>
        <v>0</v>
      </c>
      <c r="U14" s="67">
        <f>IF(H41=H45,0,1)</f>
        <v>0</v>
      </c>
      <c r="V14" s="67">
        <f>IF(I41=I45,0,1)</f>
        <v>0</v>
      </c>
      <c r="W14" s="67">
        <f>IF(J41=J45,0,1)</f>
        <v>0</v>
      </c>
    </row>
    <row r="15" spans="1:21" ht="15">
      <c r="A15" s="68" t="s">
        <v>82</v>
      </c>
      <c r="B15" s="69" t="s">
        <v>83</v>
      </c>
      <c r="C15" s="70"/>
      <c r="D15" s="70"/>
      <c r="E15" s="71"/>
      <c r="F15" s="70"/>
      <c r="G15" s="71"/>
      <c r="H15" s="72"/>
      <c r="I15" s="71"/>
      <c r="J15" s="57">
        <f aca="true" t="shared" si="2" ref="J15:J22">C15+D15+F15</f>
        <v>0</v>
      </c>
      <c r="K15" s="58">
        <f t="shared" si="0"/>
        <v>0</v>
      </c>
      <c r="L15" s="73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>
      <c r="A16" s="68"/>
      <c r="B16" s="69" t="s">
        <v>84</v>
      </c>
      <c r="C16" s="70"/>
      <c r="D16" s="70"/>
      <c r="E16" s="71"/>
      <c r="F16" s="70"/>
      <c r="G16" s="71"/>
      <c r="H16" s="72"/>
      <c r="I16" s="71"/>
      <c r="J16" s="57">
        <f t="shared" si="2"/>
        <v>0</v>
      </c>
      <c r="K16" s="58">
        <f t="shared" si="0"/>
        <v>0</v>
      </c>
      <c r="L16" s="73"/>
      <c r="M16" s="61"/>
      <c r="N16" s="61"/>
      <c r="O16" s="61"/>
      <c r="P16" s="61"/>
      <c r="Q16" s="61"/>
      <c r="R16" s="61"/>
      <c r="S16" s="61"/>
      <c r="T16" s="61"/>
      <c r="U16" s="61"/>
    </row>
    <row r="17" spans="1:12" ht="15">
      <c r="A17" s="68" t="s">
        <v>85</v>
      </c>
      <c r="B17" s="69" t="s">
        <v>86</v>
      </c>
      <c r="C17" s="70">
        <v>1</v>
      </c>
      <c r="D17" s="70"/>
      <c r="E17" s="71"/>
      <c r="F17" s="70"/>
      <c r="G17" s="71"/>
      <c r="H17" s="72">
        <v>0</v>
      </c>
      <c r="I17" s="71">
        <v>0</v>
      </c>
      <c r="J17" s="57">
        <f t="shared" si="2"/>
        <v>1</v>
      </c>
      <c r="K17" s="58">
        <f t="shared" si="0"/>
        <v>0</v>
      </c>
      <c r="L17" s="73"/>
    </row>
    <row r="18" spans="1:12" ht="15">
      <c r="A18" s="68"/>
      <c r="B18" s="69" t="s">
        <v>84</v>
      </c>
      <c r="C18" s="70">
        <v>1</v>
      </c>
      <c r="D18" s="70"/>
      <c r="E18" s="71"/>
      <c r="F18" s="70"/>
      <c r="G18" s="71"/>
      <c r="H18" s="72">
        <v>0</v>
      </c>
      <c r="I18" s="71">
        <v>0</v>
      </c>
      <c r="J18" s="57">
        <f t="shared" si="2"/>
        <v>1</v>
      </c>
      <c r="K18" s="58">
        <f t="shared" si="0"/>
        <v>0</v>
      </c>
      <c r="L18" s="73"/>
    </row>
    <row r="19" spans="1:12" ht="15">
      <c r="A19" s="68" t="s">
        <v>87</v>
      </c>
      <c r="B19" s="69" t="s">
        <v>88</v>
      </c>
      <c r="C19" s="70">
        <v>18</v>
      </c>
      <c r="D19" s="70">
        <v>2</v>
      </c>
      <c r="E19" s="71">
        <v>1004</v>
      </c>
      <c r="F19" s="70">
        <v>4</v>
      </c>
      <c r="G19" s="71">
        <v>1773</v>
      </c>
      <c r="H19" s="72">
        <v>0</v>
      </c>
      <c r="I19" s="71">
        <v>0</v>
      </c>
      <c r="J19" s="57">
        <f t="shared" si="2"/>
        <v>24</v>
      </c>
      <c r="K19" s="58">
        <f t="shared" si="0"/>
        <v>2777</v>
      </c>
      <c r="L19" s="73"/>
    </row>
    <row r="20" spans="1:12" ht="15">
      <c r="A20" s="68"/>
      <c r="B20" s="69" t="s">
        <v>84</v>
      </c>
      <c r="C20" s="70">
        <v>13</v>
      </c>
      <c r="D20" s="70">
        <v>2</v>
      </c>
      <c r="E20" s="71">
        <v>1004</v>
      </c>
      <c r="F20" s="70">
        <v>4</v>
      </c>
      <c r="G20" s="71">
        <v>1773</v>
      </c>
      <c r="H20" s="72">
        <v>0</v>
      </c>
      <c r="I20" s="71">
        <v>0</v>
      </c>
      <c r="J20" s="57">
        <f t="shared" si="2"/>
        <v>19</v>
      </c>
      <c r="K20" s="58">
        <f t="shared" si="0"/>
        <v>2777</v>
      </c>
      <c r="L20" s="73"/>
    </row>
    <row r="21" spans="1:12" ht="15">
      <c r="A21" s="68" t="s">
        <v>89</v>
      </c>
      <c r="B21" s="69" t="s">
        <v>90</v>
      </c>
      <c r="C21" s="70">
        <v>250</v>
      </c>
      <c r="D21" s="70">
        <v>20</v>
      </c>
      <c r="E21" s="71">
        <v>7478</v>
      </c>
      <c r="F21" s="70">
        <v>196</v>
      </c>
      <c r="G21" s="71">
        <v>95130</v>
      </c>
      <c r="H21" s="72">
        <v>23</v>
      </c>
      <c r="I21" s="71">
        <v>2034</v>
      </c>
      <c r="J21" s="57">
        <f t="shared" si="2"/>
        <v>466</v>
      </c>
      <c r="K21" s="58">
        <f t="shared" si="0"/>
        <v>104642</v>
      </c>
      <c r="L21" s="73"/>
    </row>
    <row r="22" spans="1:12" ht="15">
      <c r="A22" s="68"/>
      <c r="B22" s="69" t="s">
        <v>84</v>
      </c>
      <c r="C22" s="70">
        <v>82</v>
      </c>
      <c r="D22" s="70">
        <v>7</v>
      </c>
      <c r="E22" s="71">
        <v>2908</v>
      </c>
      <c r="F22" s="70">
        <v>77</v>
      </c>
      <c r="G22" s="71">
        <v>39469</v>
      </c>
      <c r="H22" s="72">
        <v>6</v>
      </c>
      <c r="I22" s="71">
        <v>473</v>
      </c>
      <c r="J22" s="57">
        <f t="shared" si="2"/>
        <v>166</v>
      </c>
      <c r="K22" s="58">
        <f t="shared" si="0"/>
        <v>42850</v>
      </c>
      <c r="L22" s="73"/>
    </row>
    <row r="23" spans="1:12" ht="46.5" customHeight="1">
      <c r="A23" s="63" t="s">
        <v>17</v>
      </c>
      <c r="B23" s="64" t="s">
        <v>91</v>
      </c>
      <c r="C23" s="65">
        <f>SUM(C24:C25)</f>
        <v>1</v>
      </c>
      <c r="D23" s="65">
        <f>SUM(D24:D25)</f>
        <v>0</v>
      </c>
      <c r="E23" s="58">
        <f>SUM(E24:E25)</f>
        <v>0</v>
      </c>
      <c r="F23" s="65">
        <f>SUM(F24:F25)</f>
        <v>0</v>
      </c>
      <c r="G23" s="58">
        <f>SUM(G24:G25)</f>
        <v>0</v>
      </c>
      <c r="H23" s="65">
        <f>SUM(H24:H25)</f>
        <v>0</v>
      </c>
      <c r="I23" s="58">
        <f>SUM(I24:I25)</f>
        <v>0</v>
      </c>
      <c r="J23" s="57">
        <f>SUM(J24:J25)</f>
        <v>1</v>
      </c>
      <c r="K23" s="58">
        <f t="shared" si="0"/>
        <v>0</v>
      </c>
      <c r="L23" s="66">
        <f>SUM(C23+D23+F23)</f>
        <v>1</v>
      </c>
    </row>
    <row r="24" spans="1:12" ht="15">
      <c r="A24" s="68" t="s">
        <v>19</v>
      </c>
      <c r="B24" s="69" t="s">
        <v>92</v>
      </c>
      <c r="C24" s="70">
        <v>1</v>
      </c>
      <c r="D24" s="70">
        <v>0</v>
      </c>
      <c r="E24" s="71">
        <v>0</v>
      </c>
      <c r="F24" s="70">
        <v>0</v>
      </c>
      <c r="G24" s="71">
        <v>0</v>
      </c>
      <c r="H24" s="72">
        <v>0</v>
      </c>
      <c r="I24" s="71">
        <v>0</v>
      </c>
      <c r="J24" s="57">
        <f aca="true" t="shared" si="3" ref="J24:J25">C24+D24+F24</f>
        <v>1</v>
      </c>
      <c r="K24" s="58">
        <f t="shared" si="0"/>
        <v>0</v>
      </c>
      <c r="L24" s="73"/>
    </row>
    <row r="25" spans="1:12" ht="15">
      <c r="A25" s="68" t="s">
        <v>93</v>
      </c>
      <c r="B25" s="69" t="s">
        <v>94</v>
      </c>
      <c r="C25" s="70">
        <v>0</v>
      </c>
      <c r="D25" s="70">
        <v>0</v>
      </c>
      <c r="E25" s="71">
        <v>0</v>
      </c>
      <c r="F25" s="70">
        <v>0</v>
      </c>
      <c r="G25" s="71">
        <v>0</v>
      </c>
      <c r="H25" s="72">
        <v>0</v>
      </c>
      <c r="I25" s="71">
        <v>0</v>
      </c>
      <c r="J25" s="57">
        <f t="shared" si="3"/>
        <v>0</v>
      </c>
      <c r="K25" s="58">
        <f t="shared" si="0"/>
        <v>0</v>
      </c>
      <c r="L25" s="73"/>
    </row>
    <row r="26" spans="1:12" ht="41.25" customHeight="1">
      <c r="A26" s="75" t="s">
        <v>95</v>
      </c>
      <c r="B26" s="76" t="s">
        <v>96</v>
      </c>
      <c r="C26" s="65">
        <f>SUM(C27:C28)</f>
        <v>0</v>
      </c>
      <c r="D26" s="65">
        <f>SUM(D27:D28)</f>
        <v>0</v>
      </c>
      <c r="E26" s="58">
        <f>SUM(E27:E28)</f>
        <v>0</v>
      </c>
      <c r="F26" s="77">
        <f>SUM(F27:F28)</f>
        <v>2</v>
      </c>
      <c r="G26" s="78">
        <f>SUM(G27:G28)</f>
        <v>1037</v>
      </c>
      <c r="H26" s="65">
        <f>SUM(H27:H28)</f>
        <v>0</v>
      </c>
      <c r="I26" s="58">
        <f>SUM(I27:I28)</f>
        <v>0</v>
      </c>
      <c r="J26" s="57">
        <f>SUM(J27:J28)</f>
        <v>2</v>
      </c>
      <c r="K26" s="58">
        <f t="shared" si="0"/>
        <v>1037</v>
      </c>
      <c r="L26" s="66">
        <f>SUM(C26+D26+F26)</f>
        <v>2</v>
      </c>
    </row>
    <row r="27" spans="1:12" ht="30">
      <c r="A27" s="79" t="s">
        <v>97</v>
      </c>
      <c r="B27" s="80" t="s">
        <v>98</v>
      </c>
      <c r="C27" s="70">
        <v>0</v>
      </c>
      <c r="D27" s="70">
        <v>0</v>
      </c>
      <c r="E27" s="71">
        <v>0</v>
      </c>
      <c r="F27" s="70">
        <v>1</v>
      </c>
      <c r="G27" s="71">
        <v>25</v>
      </c>
      <c r="H27" s="72">
        <v>0</v>
      </c>
      <c r="I27" s="71">
        <v>0</v>
      </c>
      <c r="J27" s="57">
        <f aca="true" t="shared" si="4" ref="J27:J29">C27+D27+F27</f>
        <v>1</v>
      </c>
      <c r="K27" s="58">
        <f t="shared" si="0"/>
        <v>25</v>
      </c>
      <c r="L27" s="73"/>
    </row>
    <row r="28" spans="1:12" ht="15">
      <c r="A28" s="79" t="s">
        <v>99</v>
      </c>
      <c r="B28" s="80" t="s">
        <v>100</v>
      </c>
      <c r="C28" s="70">
        <v>0</v>
      </c>
      <c r="D28" s="70">
        <v>0</v>
      </c>
      <c r="E28" s="71">
        <v>0</v>
      </c>
      <c r="F28" s="70">
        <v>1</v>
      </c>
      <c r="G28" s="71">
        <v>1012</v>
      </c>
      <c r="H28" s="72">
        <v>0</v>
      </c>
      <c r="I28" s="71">
        <v>0</v>
      </c>
      <c r="J28" s="57">
        <f t="shared" si="4"/>
        <v>1</v>
      </c>
      <c r="K28" s="58">
        <f t="shared" si="0"/>
        <v>1012</v>
      </c>
      <c r="L28" s="73"/>
    </row>
    <row r="29" spans="1:12" ht="45">
      <c r="A29" s="79" t="s">
        <v>101</v>
      </c>
      <c r="B29" s="80" t="s">
        <v>102</v>
      </c>
      <c r="C29" s="70">
        <v>13</v>
      </c>
      <c r="D29" s="70">
        <v>2</v>
      </c>
      <c r="E29" s="71">
        <v>514</v>
      </c>
      <c r="F29" s="70">
        <v>17</v>
      </c>
      <c r="G29" s="71">
        <v>12026</v>
      </c>
      <c r="H29" s="72">
        <v>4</v>
      </c>
      <c r="I29" s="71">
        <v>271</v>
      </c>
      <c r="J29" s="57">
        <f t="shared" si="4"/>
        <v>32</v>
      </c>
      <c r="K29" s="58">
        <f t="shared" si="0"/>
        <v>12811</v>
      </c>
      <c r="L29" s="73"/>
    </row>
    <row r="30" spans="1:12" ht="48.75" customHeight="1">
      <c r="A30" s="63" t="s">
        <v>103</v>
      </c>
      <c r="B30" s="64" t="s">
        <v>104</v>
      </c>
      <c r="C30" s="65">
        <f>SUM(C31:C33)</f>
        <v>92</v>
      </c>
      <c r="D30" s="65">
        <f>SUM(D31:D33)</f>
        <v>9</v>
      </c>
      <c r="E30" s="58">
        <f>SUM(E31:E33)</f>
        <v>3851</v>
      </c>
      <c r="F30" s="65">
        <f>SUM(F31:F33)</f>
        <v>54</v>
      </c>
      <c r="G30" s="58">
        <f>SUM(G31:G33)</f>
        <v>26156</v>
      </c>
      <c r="H30" s="65">
        <f>SUM(H31:H33)</f>
        <v>1</v>
      </c>
      <c r="I30" s="58">
        <f>SUM(I31:I33)</f>
        <v>122</v>
      </c>
      <c r="J30" s="57">
        <f>SUM(J31:J33)</f>
        <v>155</v>
      </c>
      <c r="K30" s="58">
        <f t="shared" si="0"/>
        <v>30129</v>
      </c>
      <c r="L30" s="66">
        <f>SUM(C30+D30+F30)</f>
        <v>155</v>
      </c>
    </row>
    <row r="31" spans="1:12" ht="15">
      <c r="A31" s="68" t="s">
        <v>105</v>
      </c>
      <c r="B31" s="69" t="s">
        <v>106</v>
      </c>
      <c r="C31" s="70">
        <v>1</v>
      </c>
      <c r="D31" s="70">
        <v>4</v>
      </c>
      <c r="E31" s="81">
        <v>1951</v>
      </c>
      <c r="F31" s="70">
        <v>13</v>
      </c>
      <c r="G31" s="71">
        <v>5999</v>
      </c>
      <c r="H31" s="72">
        <v>1</v>
      </c>
      <c r="I31" s="71">
        <v>122</v>
      </c>
      <c r="J31" s="57">
        <f aca="true" t="shared" si="5" ref="J31:J33">C31+D31+F31</f>
        <v>18</v>
      </c>
      <c r="K31" s="58">
        <f t="shared" si="0"/>
        <v>8072</v>
      </c>
      <c r="L31" s="73"/>
    </row>
    <row r="32" spans="1:12" ht="15">
      <c r="A32" s="68" t="s">
        <v>107</v>
      </c>
      <c r="B32" s="69" t="s">
        <v>108</v>
      </c>
      <c r="C32" s="70">
        <v>54</v>
      </c>
      <c r="D32" s="70">
        <v>3</v>
      </c>
      <c r="E32" s="71">
        <v>1539</v>
      </c>
      <c r="F32" s="70">
        <v>26</v>
      </c>
      <c r="G32" s="71">
        <v>14083</v>
      </c>
      <c r="H32" s="72">
        <v>0</v>
      </c>
      <c r="I32" s="71">
        <v>0</v>
      </c>
      <c r="J32" s="57">
        <f t="shared" si="5"/>
        <v>83</v>
      </c>
      <c r="K32" s="58">
        <f t="shared" si="0"/>
        <v>15622</v>
      </c>
      <c r="L32" s="73"/>
    </row>
    <row r="33" spans="1:12" ht="15">
      <c r="A33" s="68" t="s">
        <v>109</v>
      </c>
      <c r="B33" s="69" t="s">
        <v>110</v>
      </c>
      <c r="C33" s="70">
        <v>37</v>
      </c>
      <c r="D33" s="70">
        <v>2</v>
      </c>
      <c r="E33" s="71">
        <v>361</v>
      </c>
      <c r="F33" s="70">
        <v>15</v>
      </c>
      <c r="G33" s="71">
        <v>6074</v>
      </c>
      <c r="H33" s="72"/>
      <c r="I33" s="71"/>
      <c r="J33" s="57">
        <f t="shared" si="5"/>
        <v>54</v>
      </c>
      <c r="K33" s="58">
        <f t="shared" si="0"/>
        <v>6435</v>
      </c>
      <c r="L33" s="73"/>
    </row>
    <row r="34" spans="1:12" ht="30">
      <c r="A34" s="82" t="s">
        <v>111</v>
      </c>
      <c r="B34" s="83" t="s">
        <v>112</v>
      </c>
      <c r="C34" s="84">
        <v>152</v>
      </c>
      <c r="D34" s="84">
        <v>8</v>
      </c>
      <c r="E34" s="81">
        <v>2190</v>
      </c>
      <c r="F34" s="84">
        <v>49</v>
      </c>
      <c r="G34" s="81">
        <v>25650</v>
      </c>
      <c r="H34" s="85">
        <v>3</v>
      </c>
      <c r="I34" s="81">
        <v>189</v>
      </c>
      <c r="J34" s="57">
        <f>SUM(C34+D34+F34)</f>
        <v>209</v>
      </c>
      <c r="K34" s="58">
        <f t="shared" si="0"/>
        <v>28029</v>
      </c>
      <c r="L34" s="86">
        <f>SUM(C34+D34+F34)</f>
        <v>209</v>
      </c>
    </row>
    <row r="35" spans="1:12" ht="15">
      <c r="A35" s="68" t="s">
        <v>113</v>
      </c>
      <c r="B35" s="69" t="s">
        <v>114</v>
      </c>
      <c r="C35" s="70"/>
      <c r="D35" s="70"/>
      <c r="E35" s="71"/>
      <c r="F35" s="70"/>
      <c r="G35" s="71"/>
      <c r="H35" s="72"/>
      <c r="I35" s="71"/>
      <c r="J35" s="57">
        <f>C35+D35+F35</f>
        <v>0</v>
      </c>
      <c r="K35" s="58">
        <f t="shared" si="0"/>
        <v>0</v>
      </c>
      <c r="L35" s="73"/>
    </row>
    <row r="36" spans="1:12" ht="38.25" customHeight="1">
      <c r="A36" s="63" t="s">
        <v>115</v>
      </c>
      <c r="B36" s="64" t="s">
        <v>116</v>
      </c>
      <c r="C36" s="65">
        <f>SUM(C37:C40)</f>
        <v>24</v>
      </c>
      <c r="D36" s="65">
        <f>SUM(D37:D40)</f>
        <v>4</v>
      </c>
      <c r="E36" s="58">
        <f>SUM(E37:E40)</f>
        <v>1891</v>
      </c>
      <c r="F36" s="65">
        <f>SUM(F37:F40)</f>
        <v>96</v>
      </c>
      <c r="G36" s="58">
        <f>SUM(G37:G40)</f>
        <v>44461</v>
      </c>
      <c r="H36" s="65">
        <f>SUM(H37:H40)</f>
        <v>21</v>
      </c>
      <c r="I36" s="58">
        <f>SUM(I37:I40)</f>
        <v>1872</v>
      </c>
      <c r="J36" s="57">
        <f>SUM(J37:J40)</f>
        <v>124</v>
      </c>
      <c r="K36" s="58">
        <f t="shared" si="0"/>
        <v>48224</v>
      </c>
      <c r="L36" s="66">
        <f>SUM(C36+D36+F36)</f>
        <v>124</v>
      </c>
    </row>
    <row r="37" spans="1:12" ht="15">
      <c r="A37" s="68" t="s">
        <v>117</v>
      </c>
      <c r="B37" s="69" t="s">
        <v>118</v>
      </c>
      <c r="C37" s="70">
        <v>21</v>
      </c>
      <c r="D37" s="70">
        <v>4</v>
      </c>
      <c r="E37" s="71">
        <v>1891</v>
      </c>
      <c r="F37" s="70">
        <v>70</v>
      </c>
      <c r="G37" s="71">
        <v>29849</v>
      </c>
      <c r="H37" s="72">
        <v>12</v>
      </c>
      <c r="I37" s="71">
        <v>1072</v>
      </c>
      <c r="J37" s="57">
        <f aca="true" t="shared" si="6" ref="J37:J40">C37+D37+F37</f>
        <v>95</v>
      </c>
      <c r="K37" s="58">
        <f t="shared" si="0"/>
        <v>32812</v>
      </c>
      <c r="L37" s="73"/>
    </row>
    <row r="38" spans="1:12" ht="15">
      <c r="A38" s="68" t="s">
        <v>119</v>
      </c>
      <c r="B38" s="69" t="s">
        <v>106</v>
      </c>
      <c r="C38" s="70">
        <v>0</v>
      </c>
      <c r="D38" s="70">
        <v>0</v>
      </c>
      <c r="E38" s="71">
        <v>0</v>
      </c>
      <c r="F38" s="70">
        <v>1</v>
      </c>
      <c r="G38" s="71">
        <v>1403</v>
      </c>
      <c r="H38" s="72">
        <v>1</v>
      </c>
      <c r="I38" s="71">
        <v>122</v>
      </c>
      <c r="J38" s="57">
        <f t="shared" si="6"/>
        <v>1</v>
      </c>
      <c r="K38" s="58">
        <f t="shared" si="0"/>
        <v>1525</v>
      </c>
      <c r="L38" s="73"/>
    </row>
    <row r="39" spans="1:12" ht="15">
      <c r="A39" s="68" t="s">
        <v>120</v>
      </c>
      <c r="B39" s="69" t="s">
        <v>108</v>
      </c>
      <c r="C39" s="70">
        <v>1</v>
      </c>
      <c r="D39" s="70">
        <v>0</v>
      </c>
      <c r="E39" s="71">
        <v>0</v>
      </c>
      <c r="F39" s="70">
        <v>10</v>
      </c>
      <c r="G39" s="71">
        <v>5281</v>
      </c>
      <c r="H39" s="72">
        <v>6</v>
      </c>
      <c r="I39" s="71">
        <v>434</v>
      </c>
      <c r="J39" s="57">
        <f t="shared" si="6"/>
        <v>11</v>
      </c>
      <c r="K39" s="58">
        <f t="shared" si="0"/>
        <v>5715</v>
      </c>
      <c r="L39" s="73"/>
    </row>
    <row r="40" spans="1:12" ht="15">
      <c r="A40" s="68" t="s">
        <v>121</v>
      </c>
      <c r="B40" s="69" t="s">
        <v>110</v>
      </c>
      <c r="C40" s="70">
        <v>2</v>
      </c>
      <c r="D40" s="70">
        <v>0</v>
      </c>
      <c r="E40" s="71">
        <v>0</v>
      </c>
      <c r="F40" s="70">
        <v>15</v>
      </c>
      <c r="G40" s="71">
        <v>7928</v>
      </c>
      <c r="H40" s="72">
        <v>2</v>
      </c>
      <c r="I40" s="71">
        <v>244</v>
      </c>
      <c r="J40" s="57">
        <f t="shared" si="6"/>
        <v>17</v>
      </c>
      <c r="K40" s="58">
        <f t="shared" si="0"/>
        <v>8172</v>
      </c>
      <c r="L40" s="73"/>
    </row>
    <row r="41" spans="1:12" ht="54" customHeight="1">
      <c r="A41" s="63" t="s">
        <v>122</v>
      </c>
      <c r="B41" s="64" t="s">
        <v>123</v>
      </c>
      <c r="C41" s="65">
        <f>SUM(C42:C44)</f>
        <v>269</v>
      </c>
      <c r="D41" s="65">
        <f>SUM(D42:D44)</f>
        <v>22</v>
      </c>
      <c r="E41" s="58">
        <f>SUM(E42:E44)</f>
        <v>8482</v>
      </c>
      <c r="F41" s="65">
        <f>SUM(F42:F44)</f>
        <v>200</v>
      </c>
      <c r="G41" s="58">
        <f>SUM(G42:G44)</f>
        <v>96903</v>
      </c>
      <c r="H41" s="65">
        <f>SUM(H42:H44)</f>
        <v>23</v>
      </c>
      <c r="I41" s="58">
        <f>SUM(I42:I44)</f>
        <v>2034</v>
      </c>
      <c r="J41" s="57">
        <f>SUM(J42:J44)</f>
        <v>491</v>
      </c>
      <c r="K41" s="58">
        <f t="shared" si="0"/>
        <v>107419</v>
      </c>
      <c r="L41" s="66">
        <f>SUM(C41+D41+F41)</f>
        <v>491</v>
      </c>
    </row>
    <row r="42" spans="1:12" ht="15">
      <c r="A42" s="68" t="s">
        <v>124</v>
      </c>
      <c r="B42" s="69" t="s">
        <v>125</v>
      </c>
      <c r="C42" s="84">
        <v>27</v>
      </c>
      <c r="D42" s="70">
        <v>4</v>
      </c>
      <c r="E42" s="71">
        <v>1374</v>
      </c>
      <c r="F42" s="70">
        <v>27</v>
      </c>
      <c r="G42" s="71">
        <v>16017</v>
      </c>
      <c r="H42" s="72">
        <v>4</v>
      </c>
      <c r="I42" s="71">
        <v>269</v>
      </c>
      <c r="J42" s="57">
        <f aca="true" t="shared" si="7" ref="J42:J44">C42+D42+F42</f>
        <v>58</v>
      </c>
      <c r="K42" s="58">
        <f t="shared" si="0"/>
        <v>17660</v>
      </c>
      <c r="L42" s="73"/>
    </row>
    <row r="43" spans="1:12" ht="15">
      <c r="A43" s="68" t="s">
        <v>126</v>
      </c>
      <c r="B43" s="69" t="s">
        <v>127</v>
      </c>
      <c r="C43" s="70">
        <v>242</v>
      </c>
      <c r="D43" s="70">
        <v>18</v>
      </c>
      <c r="E43" s="71">
        <v>7108</v>
      </c>
      <c r="F43" s="70">
        <v>173</v>
      </c>
      <c r="G43" s="71">
        <v>80886</v>
      </c>
      <c r="H43" s="72">
        <v>19</v>
      </c>
      <c r="I43" s="71">
        <v>1765</v>
      </c>
      <c r="J43" s="57">
        <f t="shared" si="7"/>
        <v>433</v>
      </c>
      <c r="K43" s="58">
        <f t="shared" si="0"/>
        <v>89759</v>
      </c>
      <c r="L43" s="73"/>
    </row>
    <row r="44" spans="1:12" ht="15">
      <c r="A44" s="68" t="s">
        <v>128</v>
      </c>
      <c r="B44" s="69" t="s">
        <v>129</v>
      </c>
      <c r="C44" s="70"/>
      <c r="D44" s="70"/>
      <c r="E44" s="71"/>
      <c r="F44" s="70"/>
      <c r="G44" s="71"/>
      <c r="H44" s="72"/>
      <c r="I44" s="71"/>
      <c r="J44" s="57">
        <f t="shared" si="7"/>
        <v>0</v>
      </c>
      <c r="K44" s="58">
        <f t="shared" si="0"/>
        <v>0</v>
      </c>
      <c r="L44" s="73"/>
    </row>
    <row r="45" spans="1:12" ht="53.25" customHeight="1">
      <c r="A45" s="63" t="s">
        <v>130</v>
      </c>
      <c r="B45" s="64" t="s">
        <v>131</v>
      </c>
      <c r="C45" s="65">
        <f>SUM(C46:C47)</f>
        <v>269</v>
      </c>
      <c r="D45" s="65">
        <f>SUM(D46:D47)</f>
        <v>22</v>
      </c>
      <c r="E45" s="58">
        <f>SUM(E46:E47)</f>
        <v>8482</v>
      </c>
      <c r="F45" s="65">
        <f>SUM(F46:F47)</f>
        <v>200</v>
      </c>
      <c r="G45" s="58">
        <f>SUM(G46:G47)</f>
        <v>96903</v>
      </c>
      <c r="H45" s="65">
        <f>SUM(H46:H47)</f>
        <v>23</v>
      </c>
      <c r="I45" s="58">
        <f>SUM(I46:I47)</f>
        <v>2034</v>
      </c>
      <c r="J45" s="57">
        <f>SUM(J46:J47)</f>
        <v>491</v>
      </c>
      <c r="K45" s="58">
        <f t="shared" si="0"/>
        <v>107419</v>
      </c>
      <c r="L45" s="66">
        <f>SUM(C45+D45+F45)</f>
        <v>491</v>
      </c>
    </row>
    <row r="46" spans="1:12" ht="15">
      <c r="A46" s="68" t="s">
        <v>132</v>
      </c>
      <c r="B46" s="69" t="s">
        <v>133</v>
      </c>
      <c r="C46" s="70">
        <v>164</v>
      </c>
      <c r="D46" s="70">
        <v>14</v>
      </c>
      <c r="E46" s="71">
        <v>5485</v>
      </c>
      <c r="F46" s="70">
        <v>160</v>
      </c>
      <c r="G46" s="71">
        <v>65568</v>
      </c>
      <c r="H46" s="72">
        <v>16</v>
      </c>
      <c r="I46" s="71">
        <v>1588</v>
      </c>
      <c r="J46" s="57">
        <f aca="true" t="shared" si="8" ref="J46:J47">C46+D46+F46</f>
        <v>338</v>
      </c>
      <c r="K46" s="58">
        <f t="shared" si="0"/>
        <v>72641</v>
      </c>
      <c r="L46" s="73"/>
    </row>
    <row r="47" spans="1:12" ht="15">
      <c r="A47" s="68" t="s">
        <v>134</v>
      </c>
      <c r="B47" s="69" t="s">
        <v>135</v>
      </c>
      <c r="C47" s="70">
        <v>105</v>
      </c>
      <c r="D47" s="70">
        <v>8</v>
      </c>
      <c r="E47" s="71">
        <v>2997</v>
      </c>
      <c r="F47" s="70">
        <v>40</v>
      </c>
      <c r="G47" s="71">
        <v>31335</v>
      </c>
      <c r="H47" s="72">
        <v>7</v>
      </c>
      <c r="I47" s="71">
        <v>446</v>
      </c>
      <c r="J47" s="57">
        <f t="shared" si="8"/>
        <v>153</v>
      </c>
      <c r="K47" s="58">
        <f t="shared" si="0"/>
        <v>34778</v>
      </c>
      <c r="L47" s="73"/>
    </row>
    <row r="48" spans="1:12" ht="9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5.75">
      <c r="A49" s="42"/>
      <c r="B49" s="29" t="s">
        <v>47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8.25" customHeight="1">
      <c r="A50" s="42"/>
      <c r="B50" s="29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 customHeight="1">
      <c r="A51" s="42"/>
      <c r="B51" s="29" t="s">
        <v>136</v>
      </c>
      <c r="C51" s="87" t="s">
        <v>49</v>
      </c>
      <c r="D51" s="87"/>
      <c r="E51" s="31" t="s">
        <v>137</v>
      </c>
      <c r="F51" s="32" t="s">
        <v>138</v>
      </c>
      <c r="G51" s="42" t="s">
        <v>139</v>
      </c>
      <c r="H51" s="42"/>
      <c r="I51" s="42"/>
      <c r="J51" s="42"/>
      <c r="K51" s="42"/>
      <c r="L51" s="42"/>
    </row>
    <row r="52" spans="1:12" ht="12.75" customHeight="1">
      <c r="A52" s="42"/>
      <c r="B52" s="88" t="s">
        <v>57</v>
      </c>
      <c r="C52" s="35" t="s">
        <v>53</v>
      </c>
      <c r="D52" s="35"/>
      <c r="E52" s="29"/>
      <c r="F52" s="36"/>
      <c r="G52" s="42"/>
      <c r="H52" s="29"/>
      <c r="I52" s="42"/>
      <c r="J52" s="42"/>
      <c r="K52" s="42"/>
      <c r="L52" s="42"/>
    </row>
    <row r="53" spans="1:12" ht="13.5" customHeight="1">
      <c r="A53" s="42"/>
      <c r="B53" s="29" t="s">
        <v>140</v>
      </c>
      <c r="C53" s="87" t="s">
        <v>49</v>
      </c>
      <c r="D53" s="87"/>
      <c r="E53" s="31" t="s">
        <v>141</v>
      </c>
      <c r="F53" s="32" t="s">
        <v>138</v>
      </c>
      <c r="G53" s="42" t="s">
        <v>142</v>
      </c>
      <c r="H53" s="42"/>
      <c r="I53" s="42"/>
      <c r="J53" s="42"/>
      <c r="K53" s="42"/>
      <c r="L53" s="42"/>
    </row>
    <row r="54" spans="1:12" ht="10.5" customHeight="1">
      <c r="A54" s="42"/>
      <c r="B54" s="29" t="s">
        <v>56</v>
      </c>
      <c r="C54" s="35" t="s">
        <v>53</v>
      </c>
      <c r="D54" s="35"/>
      <c r="F54" s="32"/>
      <c r="G54" s="42"/>
      <c r="H54" s="42"/>
      <c r="I54" s="42"/>
      <c r="J54" s="42"/>
      <c r="K54" s="42"/>
      <c r="L54" s="42"/>
    </row>
    <row r="55" spans="1:12" ht="15" customHeight="1">
      <c r="A55" s="42"/>
      <c r="B55" s="29" t="s">
        <v>143</v>
      </c>
      <c r="C55" s="87" t="s">
        <v>49</v>
      </c>
      <c r="D55" s="87"/>
      <c r="E55" s="31" t="s">
        <v>144</v>
      </c>
      <c r="F55" s="32" t="s">
        <v>138</v>
      </c>
      <c r="G55" s="42" t="s">
        <v>145</v>
      </c>
      <c r="H55" s="42"/>
      <c r="I55" s="42"/>
      <c r="J55" s="42"/>
      <c r="K55" s="42"/>
      <c r="L55" s="42"/>
    </row>
    <row r="56" spans="1:12" ht="15.75">
      <c r="A56" s="42"/>
      <c r="B56" s="29"/>
      <c r="C56" s="35" t="s">
        <v>53</v>
      </c>
      <c r="D56" s="35"/>
      <c r="E56" s="31" t="s">
        <v>146</v>
      </c>
      <c r="F56" s="32"/>
      <c r="G56" s="42"/>
      <c r="H56" s="42"/>
      <c r="I56" s="42"/>
      <c r="J56" s="42"/>
      <c r="K56" s="42"/>
      <c r="L56" s="42"/>
    </row>
    <row r="57" spans="1:12" ht="15.75">
      <c r="A57" s="42"/>
      <c r="B57" s="29"/>
      <c r="C57" s="87"/>
      <c r="D57" s="89"/>
      <c r="E57" s="31" t="s">
        <v>147</v>
      </c>
      <c r="F57" s="32"/>
      <c r="G57" s="42"/>
      <c r="H57" s="42"/>
      <c r="I57" s="42"/>
      <c r="J57" s="42"/>
      <c r="K57" s="42"/>
      <c r="L57" s="42"/>
    </row>
    <row r="58" spans="1:12" ht="12" customHeight="1">
      <c r="A58" s="42"/>
      <c r="B58" s="90" t="s">
        <v>56</v>
      </c>
      <c r="C58" s="61"/>
      <c r="D58" s="35"/>
      <c r="F58" s="42"/>
      <c r="G58" s="61"/>
      <c r="H58" s="42"/>
      <c r="I58" s="42"/>
      <c r="J58" s="42"/>
      <c r="K58" s="42"/>
      <c r="L58" s="42"/>
    </row>
    <row r="64" ht="12.75">
      <c r="K64" s="41" t="s">
        <v>56</v>
      </c>
    </row>
  </sheetData>
  <sheetProtection selectLockedCells="1" selectUnlockedCells="1"/>
  <mergeCells count="25">
    <mergeCell ref="I1:K1"/>
    <mergeCell ref="A2:K2"/>
    <mergeCell ref="A3:K3"/>
    <mergeCell ref="A5:A8"/>
    <mergeCell ref="B5:B8"/>
    <mergeCell ref="C5:K5"/>
    <mergeCell ref="D6:E6"/>
    <mergeCell ref="F6:G6"/>
    <mergeCell ref="H6:I6"/>
    <mergeCell ref="J6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51:D51"/>
    <mergeCell ref="C52:D52"/>
    <mergeCell ref="C53:D53"/>
    <mergeCell ref="C54:D54"/>
    <mergeCell ref="C55:D55"/>
    <mergeCell ref="C56:D56"/>
  </mergeCells>
  <printOptions/>
  <pageMargins left="0.7" right="0.7" top="0.75" bottom="0.75" header="0.5118055555555555" footer="0.5118055555555555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90" zoomScaleNormal="90" zoomScaleSheetLayoutView="112" workbookViewId="0" topLeftCell="A1">
      <selection activeCell="O69" sqref="O69"/>
    </sheetView>
  </sheetViews>
  <sheetFormatPr defaultColWidth="6.8515625" defaultRowHeight="12.75"/>
  <cols>
    <col min="1" max="1" width="7.28125" style="91" customWidth="1"/>
    <col min="2" max="2" width="52.28125" style="61" customWidth="1"/>
    <col min="3" max="3" width="12.421875" style="61" customWidth="1"/>
    <col min="4" max="4" width="10.28125" style="61" customWidth="1"/>
    <col min="5" max="5" width="13.8515625" style="61" customWidth="1"/>
    <col min="6" max="6" width="10.28125" style="61" customWidth="1"/>
    <col min="7" max="7" width="11.140625" style="92" customWidth="1"/>
    <col min="8" max="8" width="13.57421875" style="61" customWidth="1"/>
    <col min="9" max="9" width="10.28125" style="61" customWidth="1"/>
    <col min="10" max="10" width="13.28125" style="91" customWidth="1"/>
    <col min="11" max="11" width="11.28125" style="61" customWidth="1"/>
    <col min="12" max="12" width="10.28125" style="61" customWidth="1"/>
    <col min="13" max="13" width="10.00390625" style="91" customWidth="1"/>
    <col min="14" max="15" width="11.28125" style="61" customWidth="1"/>
    <col min="16" max="16" width="16.57421875" style="61" customWidth="1"/>
    <col min="17" max="16384" width="8.28125" style="61" customWidth="1"/>
  </cols>
  <sheetData>
    <row r="1" spans="10:16" ht="63.75" customHeight="1">
      <c r="J1" s="93"/>
      <c r="K1" s="43"/>
      <c r="L1" s="43"/>
      <c r="M1" s="94" t="s">
        <v>148</v>
      </c>
      <c r="N1" s="94"/>
      <c r="O1" s="94"/>
      <c r="P1" s="94"/>
    </row>
    <row r="2" spans="1:16" ht="50.25" customHeight="1">
      <c r="A2" s="95" t="s">
        <v>149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7.25" customHeight="1">
      <c r="A3" s="95" t="s">
        <v>150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 customHeight="1">
      <c r="A4" s="96" t="s">
        <v>151</v>
      </c>
      <c r="B4" s="97" t="s">
        <v>152</v>
      </c>
      <c r="C4" s="98" t="s">
        <v>64</v>
      </c>
      <c r="D4" s="98"/>
      <c r="E4" s="98" t="s">
        <v>65</v>
      </c>
      <c r="F4" s="98"/>
      <c r="G4" s="98"/>
      <c r="H4" s="98" t="s">
        <v>66</v>
      </c>
      <c r="I4" s="98"/>
      <c r="J4" s="98"/>
      <c r="K4" s="99" t="s">
        <v>153</v>
      </c>
      <c r="L4" s="99"/>
      <c r="M4" s="99"/>
      <c r="N4" s="100" t="s">
        <v>68</v>
      </c>
      <c r="O4" s="100"/>
      <c r="P4" s="100"/>
    </row>
    <row r="5" spans="1:16" s="106" customFormat="1" ht="79.5" customHeight="1">
      <c r="A5" s="96"/>
      <c r="B5" s="97"/>
      <c r="C5" s="101" t="s">
        <v>154</v>
      </c>
      <c r="D5" s="101" t="s">
        <v>155</v>
      </c>
      <c r="E5" s="101" t="s">
        <v>154</v>
      </c>
      <c r="F5" s="101" t="s">
        <v>155</v>
      </c>
      <c r="G5" s="102" t="s">
        <v>156</v>
      </c>
      <c r="H5" s="103" t="s">
        <v>157</v>
      </c>
      <c r="I5" s="101" t="s">
        <v>155</v>
      </c>
      <c r="J5" s="96" t="s">
        <v>156</v>
      </c>
      <c r="K5" s="103" t="s">
        <v>157</v>
      </c>
      <c r="L5" s="101" t="s">
        <v>155</v>
      </c>
      <c r="M5" s="96" t="s">
        <v>156</v>
      </c>
      <c r="N5" s="104" t="s">
        <v>158</v>
      </c>
      <c r="O5" s="105" t="s">
        <v>159</v>
      </c>
      <c r="P5" s="104" t="s">
        <v>160</v>
      </c>
    </row>
    <row r="6" spans="1:16" ht="15.75">
      <c r="A6" s="13">
        <v>1</v>
      </c>
      <c r="B6" s="6">
        <v>2</v>
      </c>
      <c r="C6" s="107">
        <v>3</v>
      </c>
      <c r="D6" s="107">
        <v>4</v>
      </c>
      <c r="E6" s="107">
        <v>5</v>
      </c>
      <c r="F6" s="107">
        <v>6</v>
      </c>
      <c r="G6" s="13">
        <v>7</v>
      </c>
      <c r="H6" s="107">
        <v>8</v>
      </c>
      <c r="I6" s="107">
        <v>9</v>
      </c>
      <c r="J6" s="13">
        <v>10</v>
      </c>
      <c r="K6" s="6">
        <v>11</v>
      </c>
      <c r="L6" s="6">
        <v>12</v>
      </c>
      <c r="M6" s="13">
        <v>13</v>
      </c>
      <c r="N6" s="9">
        <v>14</v>
      </c>
      <c r="O6" s="9">
        <v>15</v>
      </c>
      <c r="P6" s="9">
        <v>16</v>
      </c>
    </row>
    <row r="7" spans="1:16" ht="15.75" customHeight="1">
      <c r="A7" s="17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07.25" customHeight="1">
      <c r="A8" s="13" t="s">
        <v>12</v>
      </c>
      <c r="B8" s="108" t="s">
        <v>162</v>
      </c>
      <c r="C8" s="70">
        <v>1351</v>
      </c>
      <c r="D8" s="70">
        <v>7597</v>
      </c>
      <c r="E8" s="70">
        <v>98</v>
      </c>
      <c r="F8" s="70">
        <v>597</v>
      </c>
      <c r="G8" s="109">
        <v>6383</v>
      </c>
      <c r="H8" s="70">
        <v>990</v>
      </c>
      <c r="I8" s="70">
        <v>6351</v>
      </c>
      <c r="J8" s="110">
        <v>190124</v>
      </c>
      <c r="K8" s="6"/>
      <c r="L8" s="6"/>
      <c r="M8" s="13"/>
      <c r="N8" s="111">
        <f aca="true" t="shared" si="0" ref="N8:N9">C8+E8+H8</f>
        <v>2439</v>
      </c>
      <c r="O8" s="111">
        <f aca="true" t="shared" si="1" ref="O8:O9">D8+F8+I8+L8</f>
        <v>14545</v>
      </c>
      <c r="P8" s="111">
        <f aca="true" t="shared" si="2" ref="P8:P9">G8+J8+M8</f>
        <v>196507</v>
      </c>
    </row>
    <row r="9" spans="1:16" ht="72">
      <c r="A9" s="13"/>
      <c r="B9" s="112" t="s">
        <v>163</v>
      </c>
      <c r="C9" s="70">
        <v>942</v>
      </c>
      <c r="D9" s="70">
        <v>1547</v>
      </c>
      <c r="E9" s="84">
        <v>90</v>
      </c>
      <c r="F9" s="84">
        <v>151</v>
      </c>
      <c r="G9" s="113">
        <v>1693</v>
      </c>
      <c r="H9" s="70">
        <v>794</v>
      </c>
      <c r="I9" s="70">
        <v>1414</v>
      </c>
      <c r="J9" s="110">
        <v>36924</v>
      </c>
      <c r="K9" s="6"/>
      <c r="L9" s="6"/>
      <c r="M9" s="13"/>
      <c r="N9" s="111">
        <f t="shared" si="0"/>
        <v>1826</v>
      </c>
      <c r="O9" s="111">
        <f t="shared" si="1"/>
        <v>3112</v>
      </c>
      <c r="P9" s="111">
        <f t="shared" si="2"/>
        <v>38617</v>
      </c>
    </row>
    <row r="10" spans="1:16" ht="84">
      <c r="A10" s="114" t="s">
        <v>15</v>
      </c>
      <c r="B10" s="115" t="s">
        <v>164</v>
      </c>
      <c r="C10" s="70">
        <v>792</v>
      </c>
      <c r="D10" s="70">
        <v>5109</v>
      </c>
      <c r="E10" s="70">
        <v>44</v>
      </c>
      <c r="F10" s="70">
        <v>255</v>
      </c>
      <c r="G10" s="109">
        <v>2698</v>
      </c>
      <c r="H10" s="70">
        <v>411</v>
      </c>
      <c r="I10" s="70">
        <v>2926</v>
      </c>
      <c r="J10" s="110">
        <v>26665</v>
      </c>
      <c r="K10" s="6"/>
      <c r="L10" s="6"/>
      <c r="M10" s="13"/>
      <c r="N10" s="111">
        <f>SUM(C10+E10+H10+K10)</f>
        <v>1247</v>
      </c>
      <c r="O10" s="111">
        <f>SUM(D10+F10+I10+L10)</f>
        <v>8290</v>
      </c>
      <c r="P10" s="111">
        <f>SUM(G10+J10+M10)</f>
        <v>29363</v>
      </c>
    </row>
    <row r="11" spans="1:16" ht="96">
      <c r="A11" s="116"/>
      <c r="B11" s="112" t="s">
        <v>165</v>
      </c>
      <c r="C11" s="70">
        <v>207</v>
      </c>
      <c r="D11" s="70">
        <v>1075</v>
      </c>
      <c r="E11" s="70">
        <v>43</v>
      </c>
      <c r="F11" s="70">
        <v>309</v>
      </c>
      <c r="G11" s="109">
        <v>2517</v>
      </c>
      <c r="H11" s="70">
        <v>206</v>
      </c>
      <c r="I11" s="70">
        <v>1307</v>
      </c>
      <c r="J11" s="110">
        <v>21206</v>
      </c>
      <c r="K11" s="6"/>
      <c r="L11" s="6"/>
      <c r="M11" s="13"/>
      <c r="N11" s="111">
        <f>C11+E11+H11</f>
        <v>456</v>
      </c>
      <c r="O11" s="111">
        <f>D11+F11+I11+L11</f>
        <v>2691</v>
      </c>
      <c r="P11" s="111">
        <f>G11+J11+M11</f>
        <v>23723</v>
      </c>
    </row>
    <row r="12" spans="1:16" ht="120">
      <c r="A12" s="117" t="s">
        <v>17</v>
      </c>
      <c r="B12" s="112" t="s">
        <v>166</v>
      </c>
      <c r="C12" s="70">
        <v>207</v>
      </c>
      <c r="D12" s="70">
        <v>1133</v>
      </c>
      <c r="E12" s="70">
        <v>42</v>
      </c>
      <c r="F12" s="70">
        <v>341</v>
      </c>
      <c r="G12" s="109">
        <v>2695</v>
      </c>
      <c r="H12" s="70">
        <v>170</v>
      </c>
      <c r="I12" s="70">
        <v>1228</v>
      </c>
      <c r="J12" s="110">
        <v>6650</v>
      </c>
      <c r="K12" s="6"/>
      <c r="L12" s="6"/>
      <c r="M12" s="13"/>
      <c r="N12" s="111">
        <v>1546</v>
      </c>
      <c r="O12" s="111">
        <f>SUM(D12+F12+I12+L12)</f>
        <v>2702</v>
      </c>
      <c r="P12" s="118">
        <f>SUM(G12+J12+M12)</f>
        <v>9345</v>
      </c>
    </row>
    <row r="13" spans="1:16" ht="156">
      <c r="A13" s="119"/>
      <c r="B13" s="112" t="s">
        <v>167</v>
      </c>
      <c r="C13" s="70">
        <v>0</v>
      </c>
      <c r="D13" s="70">
        <v>0</v>
      </c>
      <c r="E13" s="70">
        <v>0</v>
      </c>
      <c r="F13" s="70">
        <v>0</v>
      </c>
      <c r="G13" s="109">
        <v>0</v>
      </c>
      <c r="H13" s="70">
        <v>0</v>
      </c>
      <c r="I13" s="70">
        <v>0</v>
      </c>
      <c r="J13" s="120" t="s">
        <v>168</v>
      </c>
      <c r="K13" s="6"/>
      <c r="L13" s="6"/>
      <c r="M13" s="13"/>
      <c r="N13" s="111">
        <f aca="true" t="shared" si="3" ref="N13:N27">C13+E13+H13</f>
        <v>0</v>
      </c>
      <c r="O13" s="111">
        <f aca="true" t="shared" si="4" ref="O13:O19">D13+F13+I13+L13</f>
        <v>0</v>
      </c>
      <c r="P13" s="111">
        <f aca="true" t="shared" si="5" ref="P13:P27">G13+J13+M13</f>
        <v>0</v>
      </c>
    </row>
    <row r="14" spans="1:16" ht="36" customHeight="1">
      <c r="A14" s="121" t="s">
        <v>21</v>
      </c>
      <c r="B14" s="112" t="s">
        <v>169</v>
      </c>
      <c r="C14" s="70">
        <v>0</v>
      </c>
      <c r="D14" s="70">
        <v>0</v>
      </c>
      <c r="E14" s="70">
        <v>0</v>
      </c>
      <c r="F14" s="70">
        <v>0</v>
      </c>
      <c r="G14" s="109">
        <v>0</v>
      </c>
      <c r="H14" s="70">
        <v>0</v>
      </c>
      <c r="I14" s="70">
        <v>0</v>
      </c>
      <c r="J14" s="120">
        <v>0</v>
      </c>
      <c r="K14" s="6"/>
      <c r="L14" s="6"/>
      <c r="M14" s="13"/>
      <c r="N14" s="111">
        <f t="shared" si="3"/>
        <v>0</v>
      </c>
      <c r="O14" s="111">
        <f t="shared" si="4"/>
        <v>0</v>
      </c>
      <c r="P14" s="111">
        <f t="shared" si="5"/>
        <v>0</v>
      </c>
    </row>
    <row r="15" spans="1:16" ht="84">
      <c r="A15" s="121"/>
      <c r="B15" s="112" t="s">
        <v>170</v>
      </c>
      <c r="C15" s="70">
        <v>0</v>
      </c>
      <c r="D15" s="70">
        <v>0</v>
      </c>
      <c r="E15" s="70">
        <v>0</v>
      </c>
      <c r="F15" s="70">
        <v>0</v>
      </c>
      <c r="G15" s="109">
        <v>0</v>
      </c>
      <c r="H15" s="70">
        <v>0</v>
      </c>
      <c r="I15" s="70">
        <v>0</v>
      </c>
      <c r="J15" s="120" t="s">
        <v>168</v>
      </c>
      <c r="K15" s="6"/>
      <c r="L15" s="6"/>
      <c r="M15" s="13"/>
      <c r="N15" s="111">
        <f t="shared" si="3"/>
        <v>0</v>
      </c>
      <c r="O15" s="111">
        <f t="shared" si="4"/>
        <v>0</v>
      </c>
      <c r="P15" s="111">
        <f t="shared" si="5"/>
        <v>0</v>
      </c>
    </row>
    <row r="16" spans="1:16" ht="36">
      <c r="A16" s="121"/>
      <c r="B16" s="112" t="s">
        <v>171</v>
      </c>
      <c r="C16" s="70">
        <v>232</v>
      </c>
      <c r="D16" s="70">
        <v>410</v>
      </c>
      <c r="E16" s="70">
        <v>44</v>
      </c>
      <c r="F16" s="70">
        <v>85</v>
      </c>
      <c r="G16" s="109">
        <v>890</v>
      </c>
      <c r="H16" s="70">
        <v>168</v>
      </c>
      <c r="I16" s="70">
        <v>295</v>
      </c>
      <c r="J16" s="110">
        <v>1607</v>
      </c>
      <c r="K16" s="6"/>
      <c r="L16" s="6"/>
      <c r="M16" s="13"/>
      <c r="N16" s="111">
        <f t="shared" si="3"/>
        <v>444</v>
      </c>
      <c r="O16" s="111">
        <f t="shared" si="4"/>
        <v>790</v>
      </c>
      <c r="P16" s="111">
        <f t="shared" si="5"/>
        <v>2497</v>
      </c>
    </row>
    <row r="17" spans="1:16" ht="60">
      <c r="A17" s="121"/>
      <c r="B17" s="112" t="s">
        <v>172</v>
      </c>
      <c r="C17" s="70">
        <v>168</v>
      </c>
      <c r="D17" s="70">
        <v>582</v>
      </c>
      <c r="E17" s="70">
        <v>25</v>
      </c>
      <c r="F17" s="70">
        <v>87</v>
      </c>
      <c r="G17" s="109">
        <v>656</v>
      </c>
      <c r="H17" s="70">
        <v>39</v>
      </c>
      <c r="I17" s="70">
        <v>83</v>
      </c>
      <c r="J17" s="120" t="s">
        <v>173</v>
      </c>
      <c r="K17" s="6"/>
      <c r="L17" s="6"/>
      <c r="M17" s="13"/>
      <c r="N17" s="111">
        <f t="shared" si="3"/>
        <v>232</v>
      </c>
      <c r="O17" s="111">
        <f t="shared" si="4"/>
        <v>752</v>
      </c>
      <c r="P17" s="111">
        <f t="shared" si="5"/>
        <v>1280</v>
      </c>
    </row>
    <row r="18" spans="1:16" ht="60">
      <c r="A18" s="121"/>
      <c r="B18" s="122" t="s">
        <v>174</v>
      </c>
      <c r="C18" s="70">
        <v>0</v>
      </c>
      <c r="D18" s="70">
        <v>0</v>
      </c>
      <c r="E18" s="70">
        <v>0</v>
      </c>
      <c r="F18" s="70">
        <v>0</v>
      </c>
      <c r="G18" s="109">
        <v>0</v>
      </c>
      <c r="H18" s="70">
        <v>0</v>
      </c>
      <c r="I18" s="70">
        <v>0</v>
      </c>
      <c r="J18" s="120" t="s">
        <v>168</v>
      </c>
      <c r="K18" s="6"/>
      <c r="L18" s="6"/>
      <c r="M18" s="13"/>
      <c r="N18" s="111">
        <f t="shared" si="3"/>
        <v>0</v>
      </c>
      <c r="O18" s="111">
        <f t="shared" si="4"/>
        <v>0</v>
      </c>
      <c r="P18" s="111">
        <f t="shared" si="5"/>
        <v>0</v>
      </c>
    </row>
    <row r="19" spans="1:16" ht="60">
      <c r="A19" s="121"/>
      <c r="B19" s="123" t="s">
        <v>175</v>
      </c>
      <c r="C19" s="70">
        <v>199</v>
      </c>
      <c r="D19" s="70">
        <v>505</v>
      </c>
      <c r="E19" s="70">
        <v>51</v>
      </c>
      <c r="F19" s="70">
        <v>184</v>
      </c>
      <c r="G19" s="109">
        <v>1683</v>
      </c>
      <c r="H19" s="70">
        <v>120</v>
      </c>
      <c r="I19" s="70">
        <v>350</v>
      </c>
      <c r="J19" s="110">
        <v>3791</v>
      </c>
      <c r="K19" s="6"/>
      <c r="L19" s="6"/>
      <c r="M19" s="13"/>
      <c r="N19" s="111">
        <f t="shared" si="3"/>
        <v>370</v>
      </c>
      <c r="O19" s="111">
        <f t="shared" si="4"/>
        <v>1039</v>
      </c>
      <c r="P19" s="111">
        <f t="shared" si="5"/>
        <v>5474</v>
      </c>
    </row>
    <row r="20" spans="1:16" ht="63.75" customHeight="1">
      <c r="A20" s="121"/>
      <c r="B20" s="112" t="s">
        <v>176</v>
      </c>
      <c r="C20" s="70">
        <v>0</v>
      </c>
      <c r="D20" s="70">
        <v>0</v>
      </c>
      <c r="E20" s="70">
        <v>0</v>
      </c>
      <c r="F20" s="70">
        <v>0</v>
      </c>
      <c r="G20" s="109">
        <v>0</v>
      </c>
      <c r="H20" s="70">
        <v>0</v>
      </c>
      <c r="I20" s="70">
        <v>0</v>
      </c>
      <c r="J20" s="120" t="s">
        <v>168</v>
      </c>
      <c r="K20" s="6"/>
      <c r="L20" s="6"/>
      <c r="M20" s="13"/>
      <c r="N20" s="111">
        <f t="shared" si="3"/>
        <v>0</v>
      </c>
      <c r="O20" s="111">
        <f>D20+F20+I20+L8</f>
        <v>0</v>
      </c>
      <c r="P20" s="111">
        <f t="shared" si="5"/>
        <v>0</v>
      </c>
    </row>
    <row r="21" spans="1:16" ht="48">
      <c r="A21" s="121"/>
      <c r="B21" s="112" t="s">
        <v>177</v>
      </c>
      <c r="C21" s="70">
        <v>132</v>
      </c>
      <c r="D21" s="70">
        <v>671</v>
      </c>
      <c r="E21" s="70">
        <v>18</v>
      </c>
      <c r="F21" s="70">
        <v>96</v>
      </c>
      <c r="G21" s="109">
        <v>806</v>
      </c>
      <c r="H21" s="70">
        <v>39</v>
      </c>
      <c r="I21" s="70">
        <v>125</v>
      </c>
      <c r="J21" s="120" t="s">
        <v>178</v>
      </c>
      <c r="K21" s="6"/>
      <c r="L21" s="6"/>
      <c r="M21" s="13"/>
      <c r="N21" s="111">
        <f t="shared" si="3"/>
        <v>189</v>
      </c>
      <c r="O21" s="111">
        <f aca="true" t="shared" si="6" ref="O21:O27">D21+F21+I21+L21</f>
        <v>892</v>
      </c>
      <c r="P21" s="111">
        <f t="shared" si="5"/>
        <v>1822</v>
      </c>
    </row>
    <row r="22" spans="1:16" ht="48">
      <c r="A22" s="121"/>
      <c r="B22" s="112" t="s">
        <v>179</v>
      </c>
      <c r="C22" s="70">
        <v>90</v>
      </c>
      <c r="D22" s="70">
        <v>461</v>
      </c>
      <c r="E22" s="70">
        <v>12</v>
      </c>
      <c r="F22" s="70">
        <v>72</v>
      </c>
      <c r="G22" s="109">
        <v>448</v>
      </c>
      <c r="H22" s="70">
        <v>0</v>
      </c>
      <c r="I22" s="70">
        <v>0</v>
      </c>
      <c r="J22" s="120" t="s">
        <v>168</v>
      </c>
      <c r="K22" s="6">
        <v>0</v>
      </c>
      <c r="L22" s="6"/>
      <c r="M22" s="13"/>
      <c r="N22" s="111">
        <f t="shared" si="3"/>
        <v>102</v>
      </c>
      <c r="O22" s="111">
        <f t="shared" si="6"/>
        <v>533</v>
      </c>
      <c r="P22" s="111">
        <f t="shared" si="5"/>
        <v>448</v>
      </c>
    </row>
    <row r="23" spans="1:16" ht="15.75">
      <c r="A23" s="121"/>
      <c r="B23" s="112" t="s">
        <v>180</v>
      </c>
      <c r="C23" s="70">
        <v>75</v>
      </c>
      <c r="D23" s="70">
        <v>93</v>
      </c>
      <c r="E23" s="70">
        <v>5</v>
      </c>
      <c r="F23" s="70">
        <v>6</v>
      </c>
      <c r="G23" s="109">
        <v>81</v>
      </c>
      <c r="H23" s="70">
        <v>12</v>
      </c>
      <c r="I23" s="70">
        <v>12</v>
      </c>
      <c r="J23" s="120" t="s">
        <v>181</v>
      </c>
      <c r="K23" s="6"/>
      <c r="L23" s="6"/>
      <c r="M23" s="13"/>
      <c r="N23" s="111">
        <f t="shared" si="3"/>
        <v>92</v>
      </c>
      <c r="O23" s="111">
        <f t="shared" si="6"/>
        <v>111</v>
      </c>
      <c r="P23" s="111">
        <f t="shared" si="5"/>
        <v>147</v>
      </c>
    </row>
    <row r="24" spans="1:16" ht="30.75" customHeight="1">
      <c r="A24" s="121"/>
      <c r="B24" s="112" t="s">
        <v>182</v>
      </c>
      <c r="C24" s="70">
        <v>186</v>
      </c>
      <c r="D24" s="70">
        <v>785</v>
      </c>
      <c r="E24" s="70">
        <v>19</v>
      </c>
      <c r="F24" s="70">
        <v>100</v>
      </c>
      <c r="G24" s="109">
        <v>860</v>
      </c>
      <c r="H24" s="70">
        <v>51</v>
      </c>
      <c r="I24" s="70">
        <v>159</v>
      </c>
      <c r="J24" s="120" t="s">
        <v>183</v>
      </c>
      <c r="K24" s="6"/>
      <c r="L24" s="6"/>
      <c r="M24" s="13"/>
      <c r="N24" s="111">
        <f t="shared" si="3"/>
        <v>256</v>
      </c>
      <c r="O24" s="111">
        <f t="shared" si="6"/>
        <v>1044</v>
      </c>
      <c r="P24" s="111">
        <f t="shared" si="5"/>
        <v>1294</v>
      </c>
    </row>
    <row r="25" spans="1:16" ht="72">
      <c r="A25" s="121"/>
      <c r="B25" s="112" t="s">
        <v>184</v>
      </c>
      <c r="C25" s="70">
        <v>119</v>
      </c>
      <c r="D25" s="70">
        <v>449</v>
      </c>
      <c r="E25" s="70">
        <v>18</v>
      </c>
      <c r="F25" s="70">
        <v>72</v>
      </c>
      <c r="G25" s="109">
        <v>660</v>
      </c>
      <c r="H25" s="70">
        <v>18</v>
      </c>
      <c r="I25" s="70">
        <v>66</v>
      </c>
      <c r="J25" s="120" t="s">
        <v>185</v>
      </c>
      <c r="K25" s="6"/>
      <c r="L25" s="6"/>
      <c r="M25" s="13"/>
      <c r="N25" s="111">
        <f t="shared" si="3"/>
        <v>155</v>
      </c>
      <c r="O25" s="111">
        <f t="shared" si="6"/>
        <v>587</v>
      </c>
      <c r="P25" s="111">
        <f t="shared" si="5"/>
        <v>1020</v>
      </c>
    </row>
    <row r="26" spans="1:16" ht="60">
      <c r="A26" s="121"/>
      <c r="B26" s="112" t="s">
        <v>186</v>
      </c>
      <c r="C26" s="70">
        <v>227</v>
      </c>
      <c r="D26" s="70">
        <v>323</v>
      </c>
      <c r="E26" s="70">
        <v>16</v>
      </c>
      <c r="F26" s="70">
        <v>31</v>
      </c>
      <c r="G26" s="109">
        <v>247</v>
      </c>
      <c r="H26" s="70">
        <v>74</v>
      </c>
      <c r="I26" s="70">
        <v>98</v>
      </c>
      <c r="J26" s="120" t="s">
        <v>187</v>
      </c>
      <c r="K26" s="6"/>
      <c r="L26" s="6"/>
      <c r="M26" s="13"/>
      <c r="N26" s="111">
        <f t="shared" si="3"/>
        <v>317</v>
      </c>
      <c r="O26" s="111">
        <f t="shared" si="6"/>
        <v>452</v>
      </c>
      <c r="P26" s="111">
        <f t="shared" si="5"/>
        <v>1309</v>
      </c>
    </row>
    <row r="27" spans="1:16" ht="108">
      <c r="A27" s="121"/>
      <c r="B27" s="112" t="s">
        <v>188</v>
      </c>
      <c r="C27" s="70">
        <v>189</v>
      </c>
      <c r="D27" s="70">
        <v>205</v>
      </c>
      <c r="E27" s="70">
        <v>18</v>
      </c>
      <c r="F27" s="70">
        <v>18</v>
      </c>
      <c r="G27" s="109">
        <v>169</v>
      </c>
      <c r="H27" s="70">
        <v>50</v>
      </c>
      <c r="I27" s="70">
        <v>62</v>
      </c>
      <c r="J27" s="110">
        <v>677</v>
      </c>
      <c r="K27" s="6"/>
      <c r="L27" s="6"/>
      <c r="M27" s="13"/>
      <c r="N27" s="111">
        <f t="shared" si="3"/>
        <v>257</v>
      </c>
      <c r="O27" s="111">
        <f t="shared" si="6"/>
        <v>285</v>
      </c>
      <c r="P27" s="111">
        <f t="shared" si="5"/>
        <v>846</v>
      </c>
    </row>
    <row r="28" spans="1:16" ht="15.75" customHeight="1">
      <c r="A28" s="17" t="s">
        <v>161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08">
      <c r="A29" s="13" t="s">
        <v>101</v>
      </c>
      <c r="B29" s="124" t="s">
        <v>189</v>
      </c>
      <c r="C29" s="46">
        <v>1058</v>
      </c>
      <c r="D29" s="46">
        <v>1059</v>
      </c>
      <c r="E29" s="46">
        <v>109</v>
      </c>
      <c r="F29" s="46">
        <v>109</v>
      </c>
      <c r="G29" s="125">
        <v>1146</v>
      </c>
      <c r="H29" s="46">
        <v>778</v>
      </c>
      <c r="I29" s="46">
        <v>781</v>
      </c>
      <c r="J29" s="126">
        <v>25344</v>
      </c>
      <c r="K29" s="17"/>
      <c r="L29" s="17"/>
      <c r="M29" s="121"/>
      <c r="N29" s="111">
        <f aca="true" t="shared" si="7" ref="N29:N45">C29+E29+H29</f>
        <v>1945</v>
      </c>
      <c r="O29" s="111">
        <f aca="true" t="shared" si="8" ref="O29:O45">D29+F29+I29+L29</f>
        <v>1949</v>
      </c>
      <c r="P29" s="111">
        <f aca="true" t="shared" si="9" ref="P29:P45">G29+J29+M29</f>
        <v>26490</v>
      </c>
    </row>
    <row r="30" spans="1:16" ht="82.5" customHeight="1">
      <c r="A30" s="13" t="s">
        <v>111</v>
      </c>
      <c r="B30" s="124" t="s">
        <v>190</v>
      </c>
      <c r="C30" s="46">
        <v>8</v>
      </c>
      <c r="D30" s="46">
        <v>42</v>
      </c>
      <c r="E30" s="46">
        <v>9</v>
      </c>
      <c r="F30" s="46">
        <v>54</v>
      </c>
      <c r="G30" s="125">
        <v>772</v>
      </c>
      <c r="H30" s="46">
        <v>12</v>
      </c>
      <c r="I30" s="46">
        <v>60</v>
      </c>
      <c r="J30" s="127" t="s">
        <v>191</v>
      </c>
      <c r="K30" s="17"/>
      <c r="L30" s="17"/>
      <c r="M30" s="121"/>
      <c r="N30" s="111">
        <f t="shared" si="7"/>
        <v>29</v>
      </c>
      <c r="O30" s="111">
        <f t="shared" si="8"/>
        <v>156</v>
      </c>
      <c r="P30" s="111">
        <f t="shared" si="9"/>
        <v>1261</v>
      </c>
    </row>
    <row r="31" spans="1:16" ht="15.75">
      <c r="A31" s="128" t="s">
        <v>113</v>
      </c>
      <c r="B31" s="124" t="s">
        <v>192</v>
      </c>
      <c r="C31" s="46">
        <v>0</v>
      </c>
      <c r="D31" s="46">
        <v>0</v>
      </c>
      <c r="E31" s="46">
        <v>0</v>
      </c>
      <c r="F31" s="46">
        <v>0</v>
      </c>
      <c r="G31" s="125">
        <v>0</v>
      </c>
      <c r="H31" s="46">
        <v>0</v>
      </c>
      <c r="I31" s="46">
        <v>0</v>
      </c>
      <c r="J31" s="127" t="s">
        <v>168</v>
      </c>
      <c r="K31" s="17"/>
      <c r="L31" s="17"/>
      <c r="M31" s="121"/>
      <c r="N31" s="111">
        <f t="shared" si="7"/>
        <v>0</v>
      </c>
      <c r="O31" s="111">
        <f t="shared" si="8"/>
        <v>0</v>
      </c>
      <c r="P31" s="111">
        <f t="shared" si="9"/>
        <v>0</v>
      </c>
    </row>
    <row r="32" spans="1:16" ht="72">
      <c r="A32" s="13" t="s">
        <v>122</v>
      </c>
      <c r="B32" s="124" t="s">
        <v>193</v>
      </c>
      <c r="C32" s="46">
        <v>21</v>
      </c>
      <c r="D32" s="46">
        <v>36</v>
      </c>
      <c r="E32" s="46">
        <v>6</v>
      </c>
      <c r="F32" s="46">
        <v>7</v>
      </c>
      <c r="G32" s="125">
        <v>111</v>
      </c>
      <c r="H32" s="46">
        <v>23</v>
      </c>
      <c r="I32" s="46">
        <v>33</v>
      </c>
      <c r="J32" s="127" t="s">
        <v>194</v>
      </c>
      <c r="K32" s="17"/>
      <c r="L32" s="17"/>
      <c r="M32" s="121"/>
      <c r="N32" s="111">
        <f t="shared" si="7"/>
        <v>50</v>
      </c>
      <c r="O32" s="111">
        <f t="shared" si="8"/>
        <v>76</v>
      </c>
      <c r="P32" s="111">
        <f t="shared" si="9"/>
        <v>1702</v>
      </c>
    </row>
    <row r="33" spans="1:16" ht="24" customHeight="1">
      <c r="A33" s="13" t="s">
        <v>130</v>
      </c>
      <c r="B33" s="129" t="s">
        <v>195</v>
      </c>
      <c r="C33" s="46">
        <v>19</v>
      </c>
      <c r="D33" s="46">
        <v>82</v>
      </c>
      <c r="E33" s="46">
        <v>1</v>
      </c>
      <c r="F33" s="46">
        <v>4</v>
      </c>
      <c r="G33" s="125">
        <v>50</v>
      </c>
      <c r="H33" s="46">
        <v>2</v>
      </c>
      <c r="I33" s="46">
        <v>8</v>
      </c>
      <c r="J33" s="127" t="s">
        <v>196</v>
      </c>
      <c r="K33" s="17"/>
      <c r="L33" s="17"/>
      <c r="M33" s="121"/>
      <c r="N33" s="111">
        <f t="shared" si="7"/>
        <v>22</v>
      </c>
      <c r="O33" s="111">
        <f t="shared" si="8"/>
        <v>94</v>
      </c>
      <c r="P33" s="111">
        <f t="shared" si="9"/>
        <v>213</v>
      </c>
    </row>
    <row r="34" spans="1:16" ht="15.75">
      <c r="A34" s="13"/>
      <c r="B34" s="129" t="s">
        <v>197</v>
      </c>
      <c r="C34" s="46">
        <v>44</v>
      </c>
      <c r="D34" s="46">
        <v>112</v>
      </c>
      <c r="E34" s="46">
        <v>0</v>
      </c>
      <c r="F34" s="46">
        <v>0</v>
      </c>
      <c r="G34" s="125">
        <v>0</v>
      </c>
      <c r="H34" s="46">
        <v>7</v>
      </c>
      <c r="I34" s="46">
        <v>14</v>
      </c>
      <c r="J34" s="127" t="s">
        <v>198</v>
      </c>
      <c r="K34" s="17"/>
      <c r="L34" s="17"/>
      <c r="M34" s="121"/>
      <c r="N34" s="111">
        <f t="shared" si="7"/>
        <v>51</v>
      </c>
      <c r="O34" s="111">
        <f t="shared" si="8"/>
        <v>126</v>
      </c>
      <c r="P34" s="111">
        <f t="shared" si="9"/>
        <v>154</v>
      </c>
    </row>
    <row r="35" spans="1:16" ht="57.75" customHeight="1">
      <c r="A35" s="13"/>
      <c r="B35" s="129" t="s">
        <v>199</v>
      </c>
      <c r="C35" s="46">
        <v>915</v>
      </c>
      <c r="D35" s="46">
        <v>2481</v>
      </c>
      <c r="E35" s="46">
        <v>125</v>
      </c>
      <c r="F35" s="46">
        <v>356</v>
      </c>
      <c r="G35" s="125">
        <v>3634</v>
      </c>
      <c r="H35" s="46">
        <v>836</v>
      </c>
      <c r="I35" s="46">
        <v>2461</v>
      </c>
      <c r="J35" s="126">
        <v>107156</v>
      </c>
      <c r="K35" s="17"/>
      <c r="L35" s="17"/>
      <c r="M35" s="121"/>
      <c r="N35" s="111">
        <f t="shared" si="7"/>
        <v>1876</v>
      </c>
      <c r="O35" s="111">
        <f t="shared" si="8"/>
        <v>5298</v>
      </c>
      <c r="P35" s="111">
        <f t="shared" si="9"/>
        <v>110790</v>
      </c>
    </row>
    <row r="36" spans="1:16" ht="15.75">
      <c r="A36" s="13"/>
      <c r="B36" s="129" t="s">
        <v>200</v>
      </c>
      <c r="C36" s="46">
        <v>137</v>
      </c>
      <c r="D36" s="46">
        <v>285</v>
      </c>
      <c r="E36" s="46">
        <v>6</v>
      </c>
      <c r="F36" s="46">
        <v>11</v>
      </c>
      <c r="G36" s="113">
        <v>146</v>
      </c>
      <c r="H36" s="46">
        <v>96</v>
      </c>
      <c r="I36" s="46">
        <v>171</v>
      </c>
      <c r="J36" s="126">
        <v>1638</v>
      </c>
      <c r="K36" s="17"/>
      <c r="L36" s="17"/>
      <c r="M36" s="121"/>
      <c r="N36" s="111">
        <f t="shared" si="7"/>
        <v>239</v>
      </c>
      <c r="O36" s="111">
        <f t="shared" si="8"/>
        <v>467</v>
      </c>
      <c r="P36" s="111">
        <f t="shared" si="9"/>
        <v>1784</v>
      </c>
    </row>
    <row r="37" spans="1:16" ht="27.75" customHeight="1">
      <c r="A37" s="13"/>
      <c r="B37" s="129" t="s">
        <v>201</v>
      </c>
      <c r="C37" s="46">
        <v>26</v>
      </c>
      <c r="D37" s="46">
        <v>26</v>
      </c>
      <c r="E37" s="46">
        <v>7</v>
      </c>
      <c r="F37" s="46">
        <v>7</v>
      </c>
      <c r="G37" s="125">
        <v>106</v>
      </c>
      <c r="H37" s="46">
        <v>25</v>
      </c>
      <c r="I37" s="46">
        <v>26</v>
      </c>
      <c r="J37" s="126">
        <v>1272</v>
      </c>
      <c r="K37" s="17"/>
      <c r="L37" s="17"/>
      <c r="M37" s="121"/>
      <c r="N37" s="111">
        <f t="shared" si="7"/>
        <v>58</v>
      </c>
      <c r="O37" s="111">
        <f t="shared" si="8"/>
        <v>59</v>
      </c>
      <c r="P37" s="111">
        <f t="shared" si="9"/>
        <v>1378</v>
      </c>
    </row>
    <row r="38" spans="1:16" ht="17.25" customHeight="1">
      <c r="A38" s="13"/>
      <c r="B38" s="129" t="s">
        <v>202</v>
      </c>
      <c r="C38" s="84">
        <v>52</v>
      </c>
      <c r="D38" s="84">
        <v>153</v>
      </c>
      <c r="E38" s="46">
        <v>0</v>
      </c>
      <c r="F38" s="46">
        <v>0</v>
      </c>
      <c r="G38" s="125">
        <v>0</v>
      </c>
      <c r="H38" s="46">
        <v>36</v>
      </c>
      <c r="I38" s="46">
        <v>67</v>
      </c>
      <c r="J38" s="126">
        <v>1088</v>
      </c>
      <c r="K38" s="17"/>
      <c r="L38" s="17"/>
      <c r="M38" s="121"/>
      <c r="N38" s="111">
        <f t="shared" si="7"/>
        <v>88</v>
      </c>
      <c r="O38" s="111">
        <f t="shared" si="8"/>
        <v>220</v>
      </c>
      <c r="P38" s="111">
        <f t="shared" si="9"/>
        <v>1088</v>
      </c>
    </row>
    <row r="39" spans="1:16" ht="15.75">
      <c r="A39" s="13"/>
      <c r="B39" s="129" t="s">
        <v>203</v>
      </c>
      <c r="C39" s="46">
        <v>332</v>
      </c>
      <c r="D39" s="84">
        <v>798</v>
      </c>
      <c r="E39" s="46">
        <v>28</v>
      </c>
      <c r="F39" s="46">
        <v>48</v>
      </c>
      <c r="G39" s="125">
        <v>547</v>
      </c>
      <c r="H39" s="46">
        <v>206</v>
      </c>
      <c r="I39" s="46">
        <v>525</v>
      </c>
      <c r="J39" s="126">
        <v>5683</v>
      </c>
      <c r="K39" s="17"/>
      <c r="L39" s="17"/>
      <c r="M39" s="121"/>
      <c r="N39" s="111">
        <f t="shared" si="7"/>
        <v>566</v>
      </c>
      <c r="O39" s="111">
        <f t="shared" si="8"/>
        <v>1371</v>
      </c>
      <c r="P39" s="111">
        <f t="shared" si="9"/>
        <v>6230</v>
      </c>
    </row>
    <row r="40" spans="1:16" ht="24">
      <c r="A40" s="13"/>
      <c r="B40" s="129" t="s">
        <v>204</v>
      </c>
      <c r="C40" s="46">
        <v>605</v>
      </c>
      <c r="D40" s="46">
        <v>2393</v>
      </c>
      <c r="E40" s="46">
        <v>99</v>
      </c>
      <c r="F40" s="46">
        <v>394</v>
      </c>
      <c r="G40" s="125">
        <v>3590</v>
      </c>
      <c r="H40" s="46">
        <v>709</v>
      </c>
      <c r="I40" s="46">
        <v>2737</v>
      </c>
      <c r="J40" s="126">
        <v>17494</v>
      </c>
      <c r="K40" s="17"/>
      <c r="L40" s="17"/>
      <c r="M40" s="121"/>
      <c r="N40" s="111">
        <f t="shared" si="7"/>
        <v>1413</v>
      </c>
      <c r="O40" s="111">
        <f t="shared" si="8"/>
        <v>5524</v>
      </c>
      <c r="P40" s="111">
        <f t="shared" si="9"/>
        <v>21084</v>
      </c>
    </row>
    <row r="41" spans="1:16" ht="72" customHeight="1">
      <c r="A41" s="13" t="s">
        <v>205</v>
      </c>
      <c r="B41" s="129" t="s">
        <v>206</v>
      </c>
      <c r="C41" s="46">
        <v>0</v>
      </c>
      <c r="D41" s="46">
        <v>0</v>
      </c>
      <c r="E41" s="46">
        <v>0</v>
      </c>
      <c r="F41" s="46">
        <v>0</v>
      </c>
      <c r="G41" s="125">
        <v>0</v>
      </c>
      <c r="H41" s="46">
        <v>0</v>
      </c>
      <c r="I41" s="46">
        <v>0</v>
      </c>
      <c r="J41" s="126">
        <v>0</v>
      </c>
      <c r="K41" s="17"/>
      <c r="L41" s="17"/>
      <c r="M41" s="121"/>
      <c r="N41" s="111">
        <f t="shared" si="7"/>
        <v>0</v>
      </c>
      <c r="O41" s="111">
        <f t="shared" si="8"/>
        <v>0</v>
      </c>
      <c r="P41" s="111">
        <f t="shared" si="9"/>
        <v>0</v>
      </c>
    </row>
    <row r="42" spans="1:16" ht="60">
      <c r="A42" s="13"/>
      <c r="B42" s="129" t="s">
        <v>207</v>
      </c>
      <c r="C42" s="46">
        <v>0</v>
      </c>
      <c r="D42" s="46">
        <v>0</v>
      </c>
      <c r="E42" s="46">
        <v>0</v>
      </c>
      <c r="F42" s="46">
        <v>0</v>
      </c>
      <c r="G42" s="125">
        <v>0</v>
      </c>
      <c r="H42" s="46">
        <v>0</v>
      </c>
      <c r="I42" s="46">
        <v>0</v>
      </c>
      <c r="J42" s="127" t="s">
        <v>168</v>
      </c>
      <c r="K42" s="17"/>
      <c r="L42" s="17"/>
      <c r="M42" s="121"/>
      <c r="N42" s="111">
        <f t="shared" si="7"/>
        <v>0</v>
      </c>
      <c r="O42" s="111">
        <f t="shared" si="8"/>
        <v>0</v>
      </c>
      <c r="P42" s="111">
        <f t="shared" si="9"/>
        <v>0</v>
      </c>
    </row>
    <row r="43" spans="1:16" ht="30.75" customHeight="1">
      <c r="A43" s="13"/>
      <c r="B43" s="129" t="s">
        <v>208</v>
      </c>
      <c r="C43" s="46">
        <v>782</v>
      </c>
      <c r="D43" s="46">
        <v>1267</v>
      </c>
      <c r="E43" s="46">
        <v>90</v>
      </c>
      <c r="F43" s="46">
        <v>165</v>
      </c>
      <c r="G43" s="125">
        <v>1605</v>
      </c>
      <c r="H43" s="46">
        <v>591</v>
      </c>
      <c r="I43" s="46">
        <v>1013</v>
      </c>
      <c r="J43" s="126">
        <v>41222</v>
      </c>
      <c r="K43" s="17">
        <v>66</v>
      </c>
      <c r="L43" s="17">
        <v>126</v>
      </c>
      <c r="M43" s="121" t="s">
        <v>209</v>
      </c>
      <c r="N43" s="111">
        <f t="shared" si="7"/>
        <v>1463</v>
      </c>
      <c r="O43" s="111">
        <f t="shared" si="8"/>
        <v>2571</v>
      </c>
      <c r="P43" s="111">
        <f t="shared" si="9"/>
        <v>47981</v>
      </c>
    </row>
    <row r="44" spans="1:16" ht="78.75" customHeight="1">
      <c r="A44" s="13" t="s">
        <v>210</v>
      </c>
      <c r="B44" s="129" t="s">
        <v>211</v>
      </c>
      <c r="C44" s="46">
        <v>0</v>
      </c>
      <c r="D44" s="46">
        <v>0</v>
      </c>
      <c r="E44" s="46">
        <v>0</v>
      </c>
      <c r="F44" s="46">
        <v>0</v>
      </c>
      <c r="G44" s="125">
        <v>0</v>
      </c>
      <c r="H44" s="46">
        <v>0</v>
      </c>
      <c r="I44" s="46">
        <v>0</v>
      </c>
      <c r="J44" s="127" t="s">
        <v>168</v>
      </c>
      <c r="K44" s="17"/>
      <c r="L44" s="17"/>
      <c r="M44" s="121"/>
      <c r="N44" s="111">
        <f t="shared" si="7"/>
        <v>0</v>
      </c>
      <c r="O44" s="111">
        <f t="shared" si="8"/>
        <v>0</v>
      </c>
      <c r="P44" s="111">
        <f t="shared" si="9"/>
        <v>0</v>
      </c>
    </row>
    <row r="45" spans="1:16" ht="19.5" customHeight="1">
      <c r="A45" s="13" t="s">
        <v>212</v>
      </c>
      <c r="B45" s="130" t="s">
        <v>213</v>
      </c>
      <c r="C45" s="46">
        <v>18</v>
      </c>
      <c r="D45" s="46">
        <v>96</v>
      </c>
      <c r="E45" s="46">
        <v>0</v>
      </c>
      <c r="F45" s="46">
        <v>0</v>
      </c>
      <c r="G45" s="125">
        <v>0</v>
      </c>
      <c r="H45" s="46">
        <v>0</v>
      </c>
      <c r="I45" s="46">
        <v>0</v>
      </c>
      <c r="J45" s="127" t="s">
        <v>168</v>
      </c>
      <c r="K45" s="17"/>
      <c r="L45" s="17"/>
      <c r="M45" s="121"/>
      <c r="N45" s="111">
        <f t="shared" si="7"/>
        <v>18</v>
      </c>
      <c r="O45" s="111">
        <f t="shared" si="8"/>
        <v>96</v>
      </c>
      <c r="P45" s="111">
        <f t="shared" si="9"/>
        <v>0</v>
      </c>
    </row>
    <row r="46" spans="1:16" ht="15" customHeight="1">
      <c r="A46" s="17" t="s">
        <v>214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24" customHeight="1">
      <c r="A47" s="13" t="s">
        <v>25</v>
      </c>
      <c r="B47" s="131" t="s">
        <v>215</v>
      </c>
      <c r="C47" s="46">
        <v>455</v>
      </c>
      <c r="D47" s="46">
        <v>2856</v>
      </c>
      <c r="E47" s="46">
        <v>89</v>
      </c>
      <c r="F47" s="46">
        <v>741</v>
      </c>
      <c r="G47" s="125">
        <v>5948</v>
      </c>
      <c r="H47" s="46">
        <v>362</v>
      </c>
      <c r="I47" s="46">
        <v>2875</v>
      </c>
      <c r="J47" s="126">
        <v>15572</v>
      </c>
      <c r="K47" s="17"/>
      <c r="L47" s="17"/>
      <c r="M47" s="121"/>
      <c r="N47" s="111">
        <f aca="true" t="shared" si="10" ref="N47:N50">C47+E47+H47</f>
        <v>906</v>
      </c>
      <c r="O47" s="111">
        <f aca="true" t="shared" si="11" ref="O47:O50">D47+F47+I47+L47</f>
        <v>6472</v>
      </c>
      <c r="P47" s="111">
        <f aca="true" t="shared" si="12" ref="P47:P50">G47+J47+M47</f>
        <v>21520</v>
      </c>
    </row>
    <row r="48" spans="1:16" ht="36">
      <c r="A48" s="13"/>
      <c r="B48" s="131" t="s">
        <v>216</v>
      </c>
      <c r="C48" s="46">
        <v>221</v>
      </c>
      <c r="D48" s="46">
        <v>2421</v>
      </c>
      <c r="E48" s="46">
        <v>71</v>
      </c>
      <c r="F48" s="46">
        <v>801</v>
      </c>
      <c r="G48" s="125">
        <v>6105</v>
      </c>
      <c r="H48" s="46">
        <v>196</v>
      </c>
      <c r="I48" s="46">
        <v>1501</v>
      </c>
      <c r="J48" s="126">
        <v>4078</v>
      </c>
      <c r="K48" s="17"/>
      <c r="L48" s="17"/>
      <c r="M48" s="121"/>
      <c r="N48" s="111">
        <f t="shared" si="10"/>
        <v>488</v>
      </c>
      <c r="O48" s="111">
        <f t="shared" si="11"/>
        <v>4723</v>
      </c>
      <c r="P48" s="111">
        <f t="shared" si="12"/>
        <v>10183</v>
      </c>
    </row>
    <row r="49" spans="1:16" ht="36">
      <c r="A49" s="121" t="s">
        <v>29</v>
      </c>
      <c r="B49" s="131" t="s">
        <v>217</v>
      </c>
      <c r="C49" s="46">
        <v>348</v>
      </c>
      <c r="D49" s="46">
        <v>348</v>
      </c>
      <c r="E49" s="46">
        <v>43</v>
      </c>
      <c r="F49" s="46">
        <v>43</v>
      </c>
      <c r="G49" s="46">
        <v>580</v>
      </c>
      <c r="H49" s="46">
        <v>195</v>
      </c>
      <c r="I49" s="46">
        <v>195</v>
      </c>
      <c r="J49" s="46">
        <v>3167</v>
      </c>
      <c r="K49" s="17"/>
      <c r="L49" s="17"/>
      <c r="M49" s="17"/>
      <c r="N49" s="111">
        <f t="shared" si="10"/>
        <v>586</v>
      </c>
      <c r="O49" s="111">
        <f t="shared" si="11"/>
        <v>586</v>
      </c>
      <c r="P49" s="111">
        <f t="shared" si="12"/>
        <v>3747</v>
      </c>
    </row>
    <row r="50" spans="1:16" ht="86.25" customHeight="1">
      <c r="A50" s="17" t="s">
        <v>218</v>
      </c>
      <c r="B50" s="131" t="s">
        <v>219</v>
      </c>
      <c r="C50" s="46">
        <v>465</v>
      </c>
      <c r="D50" s="46">
        <v>479</v>
      </c>
      <c r="E50" s="46">
        <v>92</v>
      </c>
      <c r="F50" s="46">
        <v>98</v>
      </c>
      <c r="G50" s="125">
        <v>932</v>
      </c>
      <c r="H50" s="46">
        <v>450</v>
      </c>
      <c r="I50" s="46">
        <v>450</v>
      </c>
      <c r="J50" s="126">
        <v>8132</v>
      </c>
      <c r="K50" s="17">
        <v>71</v>
      </c>
      <c r="L50" s="17">
        <v>287</v>
      </c>
      <c r="M50" s="121" t="s">
        <v>220</v>
      </c>
      <c r="N50" s="111">
        <f t="shared" si="10"/>
        <v>1007</v>
      </c>
      <c r="O50" s="111">
        <f t="shared" si="11"/>
        <v>1314</v>
      </c>
      <c r="P50" s="111">
        <f t="shared" si="12"/>
        <v>15929</v>
      </c>
    </row>
    <row r="51" spans="1:16" ht="15" customHeight="1">
      <c r="A51" s="17" t="s">
        <v>221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06.5" customHeight="1">
      <c r="A52" s="13" t="s">
        <v>222</v>
      </c>
      <c r="B52" s="131" t="s">
        <v>223</v>
      </c>
      <c r="C52" s="46">
        <v>411</v>
      </c>
      <c r="D52" s="46">
        <v>3190</v>
      </c>
      <c r="E52" s="46">
        <v>65</v>
      </c>
      <c r="F52" s="46">
        <v>771</v>
      </c>
      <c r="G52" s="125">
        <v>5718</v>
      </c>
      <c r="H52" s="46">
        <v>257</v>
      </c>
      <c r="I52" s="46">
        <v>1529</v>
      </c>
      <c r="J52" s="126">
        <v>24809</v>
      </c>
      <c r="K52" s="17"/>
      <c r="L52" s="17"/>
      <c r="M52" s="121"/>
      <c r="N52" s="111">
        <f>C52+E52+H52</f>
        <v>733</v>
      </c>
      <c r="O52" s="111">
        <f>D52+F52+I52+L52</f>
        <v>5490</v>
      </c>
      <c r="P52" s="111">
        <f>G52+J52+M52</f>
        <v>30527</v>
      </c>
    </row>
    <row r="53" spans="1:16" ht="15" customHeight="1">
      <c r="A53" s="17" t="s">
        <v>224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>
      <c r="A54" s="13" t="s">
        <v>225</v>
      </c>
      <c r="B54" s="132"/>
      <c r="C54" s="133"/>
      <c r="D54" s="133"/>
      <c r="E54" s="133"/>
      <c r="F54" s="133"/>
      <c r="G54" s="134"/>
      <c r="H54" s="133"/>
      <c r="I54" s="133"/>
      <c r="J54" s="121"/>
      <c r="K54" s="17"/>
      <c r="L54" s="17"/>
      <c r="M54" s="121"/>
      <c r="N54" s="111">
        <f>C54+E54+H54</f>
        <v>0</v>
      </c>
      <c r="O54" s="111">
        <f>D54+F54+I54+L54</f>
        <v>0</v>
      </c>
      <c r="P54" s="111">
        <f>G54+J54+M54</f>
        <v>0</v>
      </c>
    </row>
    <row r="55" spans="1:16" ht="15.75">
      <c r="A55" s="135"/>
      <c r="B55" s="112"/>
      <c r="C55" s="70"/>
      <c r="D55" s="70"/>
      <c r="E55" s="70"/>
      <c r="F55" s="70"/>
      <c r="G55" s="109"/>
      <c r="H55" s="70"/>
      <c r="I55" s="70"/>
      <c r="J55" s="120"/>
      <c r="K55" s="6"/>
      <c r="L55" s="6"/>
      <c r="M55" s="13"/>
      <c r="N55" s="111"/>
      <c r="O55" s="111"/>
      <c r="P55" s="111"/>
    </row>
    <row r="56" spans="1:16" ht="15.75">
      <c r="A56" s="135"/>
      <c r="B56" s="112"/>
      <c r="C56" s="70"/>
      <c r="D56" s="70"/>
      <c r="E56" s="70"/>
      <c r="F56" s="70"/>
      <c r="G56" s="109"/>
      <c r="H56" s="70"/>
      <c r="I56" s="70"/>
      <c r="J56" s="120"/>
      <c r="K56" s="6"/>
      <c r="L56" s="6"/>
      <c r="M56" s="13"/>
      <c r="N56" s="111"/>
      <c r="O56" s="111"/>
      <c r="P56" s="111"/>
    </row>
    <row r="57" spans="1:16" ht="15" customHeight="1">
      <c r="A57" s="17" t="s">
        <v>226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>
      <c r="A58" s="13" t="s">
        <v>227</v>
      </c>
      <c r="B58" s="136"/>
      <c r="C58" s="133"/>
      <c r="D58" s="133"/>
      <c r="E58" s="133"/>
      <c r="F58" s="133"/>
      <c r="G58" s="134"/>
      <c r="H58" s="133"/>
      <c r="I58" s="133"/>
      <c r="J58" s="121"/>
      <c r="K58" s="17"/>
      <c r="L58" s="17"/>
      <c r="M58" s="121"/>
      <c r="N58" s="111"/>
      <c r="O58" s="111"/>
      <c r="P58" s="111"/>
    </row>
    <row r="59" spans="1:16" ht="15" customHeight="1">
      <c r="A59" s="137" t="s">
        <v>228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spans="1:16" ht="38.25">
      <c r="A60" s="13" t="s">
        <v>229</v>
      </c>
      <c r="B60" s="132" t="s">
        <v>230</v>
      </c>
      <c r="C60" s="84"/>
      <c r="D60" s="46"/>
      <c r="E60" s="46"/>
      <c r="F60" s="46"/>
      <c r="G60" s="125"/>
      <c r="H60" s="46"/>
      <c r="I60" s="46"/>
      <c r="J60" s="127"/>
      <c r="K60" s="46"/>
      <c r="L60" s="17"/>
      <c r="M60" s="121"/>
      <c r="N60" s="138">
        <f aca="true" t="shared" si="13" ref="N60:N62">C60+E60+H60</f>
        <v>0</v>
      </c>
      <c r="O60" s="138">
        <f aca="true" t="shared" si="14" ref="O60:O62">D60+F60+I60+L60</f>
        <v>0</v>
      </c>
      <c r="P60" s="138">
        <f aca="true" t="shared" si="15" ref="P60:P62">G60+J60+M60</f>
        <v>0</v>
      </c>
    </row>
    <row r="61" spans="1:16" ht="15.75">
      <c r="A61" s="13" t="s">
        <v>231</v>
      </c>
      <c r="B61" s="132" t="s">
        <v>232</v>
      </c>
      <c r="C61" s="46">
        <v>209</v>
      </c>
      <c r="D61" s="46">
        <v>209</v>
      </c>
      <c r="E61" s="46">
        <v>23</v>
      </c>
      <c r="F61" s="46">
        <v>23</v>
      </c>
      <c r="G61" s="125">
        <v>247</v>
      </c>
      <c r="H61" s="46">
        <v>115</v>
      </c>
      <c r="I61" s="46">
        <v>115</v>
      </c>
      <c r="J61" s="127" t="s">
        <v>233</v>
      </c>
      <c r="K61" s="46"/>
      <c r="L61" s="17"/>
      <c r="M61" s="121"/>
      <c r="N61" s="138">
        <f t="shared" si="13"/>
        <v>347</v>
      </c>
      <c r="O61" s="138">
        <f t="shared" si="14"/>
        <v>347</v>
      </c>
      <c r="P61" s="138">
        <f t="shared" si="15"/>
        <v>2116</v>
      </c>
    </row>
    <row r="62" spans="1:16" ht="25.5">
      <c r="A62" s="13" t="s">
        <v>234</v>
      </c>
      <c r="B62" s="132" t="s">
        <v>235</v>
      </c>
      <c r="C62" s="46"/>
      <c r="D62" s="46"/>
      <c r="E62" s="46"/>
      <c r="F62" s="46"/>
      <c r="G62" s="125"/>
      <c r="H62" s="46"/>
      <c r="I62" s="46"/>
      <c r="J62" s="127"/>
      <c r="K62" s="46"/>
      <c r="L62" s="17"/>
      <c r="M62" s="121"/>
      <c r="N62" s="111">
        <f t="shared" si="13"/>
        <v>0</v>
      </c>
      <c r="O62" s="111">
        <f t="shared" si="14"/>
        <v>0</v>
      </c>
      <c r="P62" s="111">
        <f t="shared" si="15"/>
        <v>0</v>
      </c>
    </row>
    <row r="63" spans="1:16" ht="15.75" customHeight="1">
      <c r="A63" s="137" t="s">
        <v>236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</row>
    <row r="64" spans="1:16" ht="48" customHeight="1">
      <c r="A64" s="13" t="s">
        <v>237</v>
      </c>
      <c r="B64" s="115" t="s">
        <v>238</v>
      </c>
      <c r="C64" s="139">
        <v>493</v>
      </c>
      <c r="D64" s="139">
        <v>494</v>
      </c>
      <c r="E64" s="139">
        <v>26</v>
      </c>
      <c r="F64" s="139">
        <v>26</v>
      </c>
      <c r="G64" s="140">
        <v>398</v>
      </c>
      <c r="H64" s="139">
        <v>214</v>
      </c>
      <c r="I64" s="139">
        <v>216</v>
      </c>
      <c r="J64" s="141">
        <v>1761</v>
      </c>
      <c r="K64" s="142"/>
      <c r="L64" s="142"/>
      <c r="M64" s="143"/>
      <c r="N64" s="144">
        <f aca="true" t="shared" si="16" ref="N64:N67">C64+E64+H64</f>
        <v>733</v>
      </c>
      <c r="O64" s="144">
        <f aca="true" t="shared" si="17" ref="O64:O67">D64+F64+I64+L64</f>
        <v>736</v>
      </c>
      <c r="P64" s="144">
        <f aca="true" t="shared" si="18" ref="P64:P67">G64+J64+M64</f>
        <v>2159</v>
      </c>
    </row>
    <row r="65" spans="1:16" ht="43.5" customHeight="1">
      <c r="A65" s="17" t="s">
        <v>239</v>
      </c>
      <c r="B65" s="103"/>
      <c r="C65" s="126"/>
      <c r="D65" s="126"/>
      <c r="E65" s="126"/>
      <c r="F65" s="126"/>
      <c r="G65" s="125"/>
      <c r="H65" s="126"/>
      <c r="I65" s="126"/>
      <c r="J65" s="127"/>
      <c r="K65" s="17"/>
      <c r="L65" s="17"/>
      <c r="M65" s="121"/>
      <c r="N65" s="111">
        <f t="shared" si="16"/>
        <v>0</v>
      </c>
      <c r="O65" s="111">
        <f t="shared" si="17"/>
        <v>0</v>
      </c>
      <c r="P65" s="111">
        <f t="shared" si="18"/>
        <v>0</v>
      </c>
    </row>
    <row r="66" spans="1:16" ht="43.5" customHeight="1">
      <c r="A66" s="143" t="s">
        <v>240</v>
      </c>
      <c r="B66" s="115"/>
      <c r="C66" s="139"/>
      <c r="D66" s="139"/>
      <c r="E66" s="139"/>
      <c r="F66" s="139"/>
      <c r="G66" s="140"/>
      <c r="H66" s="139"/>
      <c r="I66" s="139"/>
      <c r="J66" s="141"/>
      <c r="K66" s="142"/>
      <c r="L66" s="142"/>
      <c r="M66" s="143"/>
      <c r="N66" s="144">
        <f t="shared" si="16"/>
        <v>0</v>
      </c>
      <c r="O66" s="144">
        <f t="shared" si="17"/>
        <v>0</v>
      </c>
      <c r="P66" s="144">
        <f t="shared" si="18"/>
        <v>0</v>
      </c>
    </row>
    <row r="67" spans="1:16" ht="48.75" customHeight="1">
      <c r="A67" s="145" t="s">
        <v>241</v>
      </c>
      <c r="B67" s="146" t="s">
        <v>242</v>
      </c>
      <c r="C67" s="147">
        <v>66</v>
      </c>
      <c r="D67" s="139">
        <v>354</v>
      </c>
      <c r="E67" s="139">
        <v>12</v>
      </c>
      <c r="F67" s="139">
        <v>96</v>
      </c>
      <c r="G67" s="140">
        <v>599</v>
      </c>
      <c r="H67" s="139">
        <v>0</v>
      </c>
      <c r="I67" s="139">
        <v>0</v>
      </c>
      <c r="J67" s="141">
        <v>0</v>
      </c>
      <c r="K67" s="142"/>
      <c r="L67" s="142"/>
      <c r="M67" s="143"/>
      <c r="N67" s="144">
        <f t="shared" si="16"/>
        <v>78</v>
      </c>
      <c r="O67" s="144">
        <f t="shared" si="17"/>
        <v>450</v>
      </c>
      <c r="P67" s="144">
        <f t="shared" si="18"/>
        <v>599</v>
      </c>
    </row>
    <row r="68" spans="1:16" ht="15" customHeight="1">
      <c r="A68" s="6" t="s">
        <v>243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148" t="s">
        <v>244</v>
      </c>
      <c r="B69" s="149" t="s">
        <v>244</v>
      </c>
      <c r="C69" s="150">
        <f>SUM(C8+C9+C10+C11+C12+C13+C14+C15+C16+C17+C18+C19+C20+C21+C22+C24+C25+C26+C27+C29+C30+C31+C32+C33+C34+C35+C36+C37+C39+C40+C41+C42+C43+C45+C47+C48+C49+C50+C52+C54+C55+C56+C58+C60+C61+C62+C64+C65+C67+C66+C23+C38+C44)</f>
        <v>11801</v>
      </c>
      <c r="D69" s="150">
        <f>SUM(D8+D9+D10+D11+D12+D13+D14+D15+D16+D17+D18+D19+D20+D21+D22+D24+D25+D26+D27+D29+D30+D31+D32+D33+D34+D35+D36+D37+D39+D40+D41+D42+D43+D45+D47+D48+D49+D50+D52+D54+D55+D56+D58+D60+D61+D62+D64+D65+D67+D66+D23+D38)</f>
        <v>40126</v>
      </c>
      <c r="E69" s="151">
        <f>SUM(E8+E9+E10+E11+E12+E13+E14+E15+E16+E17+E18+E19+E20+E21+E22+E24+E25+E26+E27+E29+E30+E31+E32+E33+E34+E35+E36+E37+E39+E40+E41+E42+E43+E45+E47+E48+E49+E50+E52+E54+E55+E56+E58+E60+E61+E62+E64+E65+E67+E66+E23+E38)</f>
        <v>1444</v>
      </c>
      <c r="F69" s="151">
        <f>SUM(F8+F9+F10+F11+F12+F13+F14+F15+F16+F17+F18+F19+F20+F21+F22+F24+F25+F26+F27+F29+F30+F31+F32+F33+F34+F35+F36+F37+F39+F40+F41+F42+F43+F45+F47+F48+F49+F50+F52+F54+F55+F56+F58+F60+F61+F62+F64+F65+F67+F66+F23+F38)</f>
        <v>6158</v>
      </c>
      <c r="G69" s="150">
        <f>SUM(G8+G9+G10+G11+G12+G13+G14+G15+G16+G17+G18+G19+G20+G21+G22+G24+G25+G26+G27+G29+G30+G31+G32+G33+G34+G35+G36+G37+G39+G40+G41+G42+G43+G45+G47+G48+G49+G50+G52+G54+G55+G56+G58+G60+G61+G62+G64+G65+G67+G66+G23+G38)</f>
        <v>54720</v>
      </c>
      <c r="H69" s="151">
        <f>SUM(H8+H9+H10+H11+H12+H13+H14+H15+H16+H17+H18+H19+H20+H21+H22+H24+H25+H26+H27+H29+H30+H31+H32+H33+H34+H35+H36+H37+H39+H40+H41+H42+H43+H45+H47+H48+H49+H50+H52+H54+H55+H56+H58+H60+H61+H62+H64+H65+H67+H66+H23+H38)</f>
        <v>8252</v>
      </c>
      <c r="I69" s="151">
        <f>SUM(I8+I9+I10+I11+I12+I13+I14+I15+I16+I17+I18+I19+I20+I21+I22+I24+I25+I26+I27+I29+I30+I31+I32+I33+I34+I35+I36+I37+I39+I40+I41+I42+I43+I45+I47+I48+I49+I50+I52+I54+I55+I56+I58+I60+I61+I62+I64+I65+I67+I66+I23+I38)</f>
        <v>29253</v>
      </c>
      <c r="J69" s="150">
        <f>SUM(J8+J9+J10+J11+J12+J13+J14+J15+J16+J17+J18+J19+J20+J21+J22+J24+J25+J26+J27+J29+J30+J31+J32+J33+J34+J35+J36+J37+J39+J40+J41+J42+J43+J45+J47+J48+J49+J50+J52+J54+J55+J56+J58+J60+J61+J62+J64+J65+J67+J66+J23+J38)</f>
        <v>553888</v>
      </c>
      <c r="K69" s="151">
        <f>SUM(K8+K9+K10+K11+K12+K13+K14+K15+K16+K17+K18+K19+K20+K21+K22+K24+K25+K26+K27+K29+K30+K31+K32+K33+K34+K35+K36+K37+K39+K40+K41+K42+K43+K45+K47+K48+K49+K50+K52+K54+K55+K56+K58+K60+K61+K62+K64+K65+K67+K66+K23+K38)</f>
        <v>137</v>
      </c>
      <c r="L69" s="151">
        <f>SUM(L8+L9+L10+L11+L12+L13+L14+L15+L16+L17+L18+L19+L20+L21+L22+L24+L25+L26+L27+L29+L30+L31+L32+L33+L34+L35+L36+L37+L39+L40+L41+L42+L43+L45+L47+L48+L49+L50+L52+L54+L55+L56+L58+L60+L61+L62+L64+L65+L67+L66+L23+L38)</f>
        <v>413</v>
      </c>
      <c r="M69" s="151">
        <f>SUM(M8+M9+M10+M11+M12+M13+M14+M15+M16+M17+M18+M19+M20+M21+M22+M24+M25+M26+M27+M29+M30+M31+M32+M33+M34+M35+M36+M37+M39+M40+M41+M42+M43+M45+M47+M48+M49+M50+M52+M54+M55+M56+M58+M60+M61+M62+M64+M65+M67+M66+M23+M38)</f>
        <v>12019</v>
      </c>
      <c r="N69" s="151">
        <f>SUM(N8+N9+N10+N11+N12+N13+N14+N15+N16+N17+N18+N19+N20+N21+N22+N24+N25+N26+N27+N29+N30+N31+N32+N33+N34+N35+N36+N37+N39+N40+N41+N42+N43+N45+N47+N48+N49+N50+N52+N54+N55+N56+N58+N60+N61+N62+N64+N65+N67+N66+N23+N38)</f>
        <v>22624</v>
      </c>
      <c r="O69" s="151">
        <f>SUM(O8+O9+O10+O11+O12+O13+O14+O15+O16+O17+O18+O19+O20+O21+O22+O24+O25+O26+O27+O29+O30+O31+O32+O33+O34+O35+O36+O37+O39+O40+O41+O42+O43+O45+O47+O48+O49+O50+O52+O54+O55+O56+O58+O60+O61+O62+O64+O65+O67+O66+O23+O38)</f>
        <v>75950</v>
      </c>
      <c r="P69" s="151">
        <f>SUM(P8+P9+P10+P11+P12+P13+P14+P15+P16+P17+P18+P19+P20+P21+P22+P24+P25+P26+P27+P29+P30+P31+P32+P33+P34+P35+P36+P37+P39+P40+P41+P42+P43+P45+P47+P48+P49+P50+P52+P54+P55+P56+P58+P60+P61+P62+P64+P65+P67+P66+P23+P38)</f>
        <v>620627</v>
      </c>
    </row>
    <row r="70" spans="1:13" ht="9.75" customHeight="1">
      <c r="A70" s="152"/>
      <c r="B70" s="153"/>
      <c r="C70" s="154"/>
      <c r="D70" s="154"/>
      <c r="E70" s="154"/>
      <c r="F70" s="154"/>
      <c r="G70" s="155"/>
      <c r="H70" s="154"/>
      <c r="I70" s="154"/>
      <c r="J70" s="152"/>
      <c r="K70" s="153"/>
      <c r="L70" s="153"/>
      <c r="M70" s="152"/>
    </row>
    <row r="71" spans="1:13" ht="15.75">
      <c r="A71" s="152"/>
      <c r="B71" s="27" t="s">
        <v>245</v>
      </c>
      <c r="C71" s="154"/>
      <c r="D71" s="154"/>
      <c r="E71" s="154"/>
      <c r="F71" s="154"/>
      <c r="G71" s="155"/>
      <c r="H71" s="154"/>
      <c r="I71" s="154"/>
      <c r="J71" s="152"/>
      <c r="K71" s="153"/>
      <c r="L71" s="153"/>
      <c r="M71" s="152"/>
    </row>
    <row r="72" spans="1:13" ht="15.75">
      <c r="A72" s="152"/>
      <c r="B72" s="29" t="s">
        <v>246</v>
      </c>
      <c r="C72" s="87" t="s">
        <v>49</v>
      </c>
      <c r="D72" s="87"/>
      <c r="E72" s="36" t="s">
        <v>137</v>
      </c>
      <c r="F72" s="32" t="s">
        <v>138</v>
      </c>
      <c r="G72" s="156" t="s">
        <v>139</v>
      </c>
      <c r="H72" s="42"/>
      <c r="I72" s="154"/>
      <c r="J72" s="152"/>
      <c r="K72" s="153"/>
      <c r="L72" s="153"/>
      <c r="M72" s="152"/>
    </row>
    <row r="73" spans="1:13" ht="15.75">
      <c r="A73" s="152"/>
      <c r="B73" s="34" t="s">
        <v>52</v>
      </c>
      <c r="C73" s="35" t="s">
        <v>53</v>
      </c>
      <c r="D73" s="35"/>
      <c r="E73" s="29"/>
      <c r="F73" s="36"/>
      <c r="G73" s="156"/>
      <c r="H73" s="42"/>
      <c r="I73" s="154"/>
      <c r="J73" s="152"/>
      <c r="K73" s="153"/>
      <c r="L73" s="153"/>
      <c r="M73" s="152"/>
    </row>
    <row r="74" spans="1:13" ht="15.75">
      <c r="A74" s="152"/>
      <c r="B74" s="29" t="s">
        <v>247</v>
      </c>
      <c r="C74" s="87" t="s">
        <v>49</v>
      </c>
      <c r="D74" s="87"/>
      <c r="E74" s="36" t="s">
        <v>144</v>
      </c>
      <c r="F74" s="32" t="s">
        <v>138</v>
      </c>
      <c r="G74" s="156" t="s">
        <v>145</v>
      </c>
      <c r="H74" s="42"/>
      <c r="I74" s="154"/>
      <c r="J74" s="152"/>
      <c r="K74" s="153"/>
      <c r="L74" s="153"/>
      <c r="M74" s="152"/>
    </row>
    <row r="75" spans="1:13" ht="15.75">
      <c r="A75" s="152"/>
      <c r="B75" s="29"/>
      <c r="C75" s="87"/>
      <c r="D75" s="89"/>
      <c r="E75" s="36" t="s">
        <v>146</v>
      </c>
      <c r="F75" s="32"/>
      <c r="G75" s="156"/>
      <c r="H75" s="42"/>
      <c r="I75" s="154"/>
      <c r="J75" s="152"/>
      <c r="K75" s="153"/>
      <c r="L75" s="153"/>
      <c r="M75" s="152"/>
    </row>
    <row r="76" spans="1:13" ht="15.75">
      <c r="A76" s="152"/>
      <c r="B76" s="29"/>
      <c r="C76" s="87"/>
      <c r="D76" s="89"/>
      <c r="E76" s="36" t="s">
        <v>147</v>
      </c>
      <c r="F76" s="32"/>
      <c r="G76" s="156"/>
      <c r="H76" s="42"/>
      <c r="I76" s="154"/>
      <c r="J76" s="152"/>
      <c r="K76" s="153"/>
      <c r="L76" s="153"/>
      <c r="M76" s="152"/>
    </row>
    <row r="77" spans="1:13" ht="15.75">
      <c r="A77" s="152"/>
      <c r="B77" s="90" t="s">
        <v>56</v>
      </c>
      <c r="C77" s="35" t="s">
        <v>53</v>
      </c>
      <c r="D77" s="35"/>
      <c r="E77" s="41"/>
      <c r="F77" s="42"/>
      <c r="G77" s="157" t="s">
        <v>57</v>
      </c>
      <c r="H77" s="29"/>
      <c r="I77" s="154"/>
      <c r="J77" s="152"/>
      <c r="K77" s="153"/>
      <c r="L77" s="153"/>
      <c r="M77" s="152"/>
    </row>
  </sheetData>
  <sheetProtection selectLockedCells="1" selectUnlockedCells="1"/>
  <mergeCells count="28">
    <mergeCell ref="M1:P1"/>
    <mergeCell ref="A2:P2"/>
    <mergeCell ref="A3:P3"/>
    <mergeCell ref="A4:A5"/>
    <mergeCell ref="B4:B5"/>
    <mergeCell ref="C4:D4"/>
    <mergeCell ref="E4:G4"/>
    <mergeCell ref="H4:J4"/>
    <mergeCell ref="K4:M4"/>
    <mergeCell ref="N4:P4"/>
    <mergeCell ref="A7:P7"/>
    <mergeCell ref="A8:A9"/>
    <mergeCell ref="A14:A27"/>
    <mergeCell ref="A28:P28"/>
    <mergeCell ref="A33:A40"/>
    <mergeCell ref="A41:A43"/>
    <mergeCell ref="A46:P46"/>
    <mergeCell ref="A47:A48"/>
    <mergeCell ref="A51:P51"/>
    <mergeCell ref="A53:P53"/>
    <mergeCell ref="A57:P57"/>
    <mergeCell ref="A59:P59"/>
    <mergeCell ref="A63:P63"/>
    <mergeCell ref="A68:P68"/>
    <mergeCell ref="C72:D72"/>
    <mergeCell ref="C73:D73"/>
    <mergeCell ref="C74:D74"/>
    <mergeCell ref="C77:D77"/>
  </mergeCells>
  <printOptions/>
  <pageMargins left="0.1701388888888889" right="0.1701388888888889" top="0.1798611111111111" bottom="0.1701388888888889" header="0.5118055555555555" footer="0.5118055555555555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9">
      <selection activeCell="C36" sqref="C36"/>
    </sheetView>
  </sheetViews>
  <sheetFormatPr defaultColWidth="6.8515625" defaultRowHeight="12.75"/>
  <cols>
    <col min="1" max="1" width="6.57421875" style="61" customWidth="1"/>
    <col min="2" max="2" width="72.421875" style="61" customWidth="1"/>
    <col min="3" max="3" width="37.57421875" style="61" customWidth="1"/>
    <col min="4" max="16384" width="8.28125" style="61" customWidth="1"/>
  </cols>
  <sheetData>
    <row r="1" ht="76.5">
      <c r="C1" s="158" t="s">
        <v>248</v>
      </c>
    </row>
    <row r="2" spans="1:3" ht="57" customHeight="1">
      <c r="A2" s="159" t="s">
        <v>249</v>
      </c>
      <c r="B2" s="159"/>
      <c r="C2" s="159"/>
    </row>
    <row r="3" spans="1:3" ht="17.25" customHeight="1">
      <c r="A3" s="159" t="s">
        <v>250</v>
      </c>
      <c r="B3" s="159"/>
      <c r="C3" s="159"/>
    </row>
    <row r="4" spans="1:3" ht="15" customHeight="1">
      <c r="A4" s="153"/>
      <c r="B4" s="153"/>
      <c r="C4" s="153"/>
    </row>
    <row r="5" spans="1:3" ht="29.25" customHeight="1">
      <c r="A5" s="160" t="s">
        <v>151</v>
      </c>
      <c r="B5" s="160" t="s">
        <v>251</v>
      </c>
      <c r="C5" s="160" t="s">
        <v>252</v>
      </c>
    </row>
    <row r="6" spans="1:3" ht="15.75">
      <c r="A6" s="161">
        <v>1</v>
      </c>
      <c r="B6" s="162">
        <v>2</v>
      </c>
      <c r="C6" s="162">
        <v>3</v>
      </c>
    </row>
    <row r="7" spans="1:3" ht="31.5" customHeight="1">
      <c r="A7" s="163">
        <v>1</v>
      </c>
      <c r="B7" s="164" t="s">
        <v>253</v>
      </c>
      <c r="C7" s="165" t="s">
        <v>254</v>
      </c>
    </row>
    <row r="8" spans="1:3" ht="31.5">
      <c r="A8" s="163">
        <v>2</v>
      </c>
      <c r="B8" s="166" t="s">
        <v>255</v>
      </c>
      <c r="C8" s="167">
        <v>64556</v>
      </c>
    </row>
    <row r="9" spans="1:3" ht="15.75">
      <c r="A9" s="163">
        <v>3</v>
      </c>
      <c r="B9" s="166" t="s">
        <v>256</v>
      </c>
      <c r="C9" s="167">
        <v>30</v>
      </c>
    </row>
    <row r="10" spans="1:3" ht="36.75" customHeight="1">
      <c r="A10" s="163">
        <v>4</v>
      </c>
      <c r="B10" s="166" t="s">
        <v>257</v>
      </c>
      <c r="C10" s="167">
        <v>72</v>
      </c>
    </row>
    <row r="11" spans="1:3" ht="21.75" customHeight="1">
      <c r="A11" s="163">
        <v>5</v>
      </c>
      <c r="B11" s="166" t="s">
        <v>258</v>
      </c>
      <c r="C11" s="167">
        <v>73</v>
      </c>
    </row>
    <row r="12" spans="1:4" ht="22.5" customHeight="1">
      <c r="A12" s="163">
        <v>6</v>
      </c>
      <c r="B12" s="166" t="s">
        <v>259</v>
      </c>
      <c r="C12" s="167">
        <v>491</v>
      </c>
      <c r="D12" s="61">
        <v>12</v>
      </c>
    </row>
    <row r="13" spans="1:4" ht="18.75" customHeight="1">
      <c r="A13" s="168" t="s">
        <v>260</v>
      </c>
      <c r="B13" s="169" t="s">
        <v>261</v>
      </c>
      <c r="C13" s="170">
        <f>C14+C15+C16+C17+C18+C19+C20</f>
        <v>75950</v>
      </c>
      <c r="D13" s="61" t="s">
        <v>262</v>
      </c>
    </row>
    <row r="14" spans="1:3" ht="15.75">
      <c r="A14" s="163" t="s">
        <v>237</v>
      </c>
      <c r="B14" s="166" t="s">
        <v>263</v>
      </c>
      <c r="C14" s="167">
        <v>55832</v>
      </c>
    </row>
    <row r="15" spans="1:3" ht="15.75">
      <c r="A15" s="163" t="s">
        <v>239</v>
      </c>
      <c r="B15" s="166" t="s">
        <v>264</v>
      </c>
      <c r="C15" s="167">
        <v>13095</v>
      </c>
    </row>
    <row r="16" spans="1:3" ht="15.75">
      <c r="A16" s="163" t="s">
        <v>240</v>
      </c>
      <c r="B16" s="166" t="s">
        <v>265</v>
      </c>
      <c r="C16" s="167">
        <v>5490</v>
      </c>
    </row>
    <row r="17" spans="1:3" ht="15.75">
      <c r="A17" s="163" t="s">
        <v>241</v>
      </c>
      <c r="B17" s="166" t="s">
        <v>266</v>
      </c>
      <c r="C17" s="167">
        <v>0</v>
      </c>
    </row>
    <row r="18" spans="1:3" ht="15.75">
      <c r="A18" s="163" t="s">
        <v>267</v>
      </c>
      <c r="B18" s="166" t="s">
        <v>268</v>
      </c>
      <c r="C18" s="167">
        <v>0</v>
      </c>
    </row>
    <row r="19" spans="1:3" ht="15.75">
      <c r="A19" s="163" t="s">
        <v>269</v>
      </c>
      <c r="B19" s="166" t="s">
        <v>270</v>
      </c>
      <c r="C19" s="167">
        <v>347</v>
      </c>
    </row>
    <row r="20" spans="1:3" ht="31.5">
      <c r="A20" s="163" t="s">
        <v>271</v>
      </c>
      <c r="B20" s="166" t="s">
        <v>272</v>
      </c>
      <c r="C20" s="167">
        <v>1186</v>
      </c>
    </row>
    <row r="21" spans="1:3" ht="15.75">
      <c r="A21" s="163" t="s">
        <v>273</v>
      </c>
      <c r="B21" s="166" t="s">
        <v>274</v>
      </c>
      <c r="C21" s="167"/>
    </row>
    <row r="22" spans="1:3" ht="18.75" customHeight="1">
      <c r="A22" s="168" t="s">
        <v>275</v>
      </c>
      <c r="B22" s="169" t="s">
        <v>276</v>
      </c>
      <c r="C22" s="170">
        <v>46</v>
      </c>
    </row>
    <row r="23" spans="1:3" ht="18.75" customHeight="1">
      <c r="A23" s="163" t="s">
        <v>277</v>
      </c>
      <c r="B23" s="169" t="s">
        <v>278</v>
      </c>
      <c r="C23" s="170">
        <v>6</v>
      </c>
    </row>
    <row r="24" spans="1:3" ht="15.75">
      <c r="A24" s="163" t="s">
        <v>279</v>
      </c>
      <c r="B24" s="166" t="s">
        <v>280</v>
      </c>
      <c r="C24" s="167">
        <v>40</v>
      </c>
    </row>
    <row r="25" spans="1:3" ht="24.75" customHeight="1">
      <c r="A25" s="168" t="s">
        <v>281</v>
      </c>
      <c r="B25" s="169" t="s">
        <v>282</v>
      </c>
      <c r="C25" s="170">
        <v>46</v>
      </c>
    </row>
    <row r="26" spans="1:3" ht="24.75" customHeight="1">
      <c r="A26" s="163" t="s">
        <v>283</v>
      </c>
      <c r="B26" s="169" t="s">
        <v>278</v>
      </c>
      <c r="C26" s="170">
        <v>6</v>
      </c>
    </row>
    <row r="27" spans="1:3" ht="15.75">
      <c r="A27" s="163" t="s">
        <v>284</v>
      </c>
      <c r="B27" s="166" t="s">
        <v>280</v>
      </c>
      <c r="C27" s="167">
        <v>40</v>
      </c>
    </row>
    <row r="28" spans="1:3" ht="21.75" customHeight="1">
      <c r="A28" s="163" t="s">
        <v>285</v>
      </c>
      <c r="B28" s="166" t="s">
        <v>286</v>
      </c>
      <c r="C28" s="171">
        <v>1</v>
      </c>
    </row>
    <row r="29" spans="1:3" ht="24" customHeight="1">
      <c r="A29" s="163" t="s">
        <v>287</v>
      </c>
      <c r="B29" s="166" t="s">
        <v>288</v>
      </c>
      <c r="C29" s="167"/>
    </row>
    <row r="30" spans="1:3" ht="22.5" customHeight="1">
      <c r="A30" s="163" t="s">
        <v>289</v>
      </c>
      <c r="B30" s="166" t="s">
        <v>290</v>
      </c>
      <c r="C30" s="16">
        <v>5902106.16</v>
      </c>
    </row>
    <row r="31" spans="1:3" ht="25.5" customHeight="1">
      <c r="A31" s="168" t="s">
        <v>291</v>
      </c>
      <c r="B31" s="169" t="s">
        <v>292</v>
      </c>
      <c r="C31" s="18">
        <v>5408090.22</v>
      </c>
    </row>
    <row r="32" spans="1:3" ht="25.5" customHeight="1">
      <c r="A32" s="163" t="s">
        <v>293</v>
      </c>
      <c r="B32" s="169" t="s">
        <v>278</v>
      </c>
      <c r="C32" s="18">
        <v>441673.84</v>
      </c>
    </row>
    <row r="33" spans="1:3" ht="16.5">
      <c r="A33" s="163" t="s">
        <v>294</v>
      </c>
      <c r="B33" s="166" t="s">
        <v>280</v>
      </c>
      <c r="C33" s="16">
        <v>3522427.07</v>
      </c>
    </row>
    <row r="34" spans="1:3" ht="21.75" customHeight="1">
      <c r="A34" s="172" t="s">
        <v>295</v>
      </c>
      <c r="B34" s="166" t="s">
        <v>296</v>
      </c>
      <c r="C34" s="16">
        <v>17612.14</v>
      </c>
    </row>
    <row r="35" spans="1:3" ht="21" customHeight="1">
      <c r="A35" s="163" t="s">
        <v>297</v>
      </c>
      <c r="B35" s="173" t="s">
        <v>298</v>
      </c>
      <c r="C35" s="174">
        <v>17305.32</v>
      </c>
    </row>
    <row r="36" spans="1:3" ht="15.75" customHeight="1">
      <c r="A36" s="163" t="s">
        <v>299</v>
      </c>
      <c r="B36" s="175" t="s">
        <v>300</v>
      </c>
      <c r="C36" s="174">
        <v>17584</v>
      </c>
    </row>
    <row r="37" spans="1:3" ht="15.75" customHeight="1">
      <c r="A37" s="163" t="s">
        <v>301</v>
      </c>
      <c r="B37" s="175" t="s">
        <v>302</v>
      </c>
      <c r="C37" s="174">
        <v>21574.18</v>
      </c>
    </row>
    <row r="38" spans="1:3" ht="22.5" customHeight="1">
      <c r="A38" s="163" t="s">
        <v>303</v>
      </c>
      <c r="B38" s="175" t="s">
        <v>304</v>
      </c>
      <c r="C38" s="174">
        <v>14795.57</v>
      </c>
    </row>
    <row r="39" spans="1:3" ht="12.75">
      <c r="A39" s="176"/>
      <c r="B39" s="176"/>
      <c r="C39" s="176"/>
    </row>
    <row r="40" spans="1:3" ht="15.75">
      <c r="A40" s="153"/>
      <c r="B40" s="27" t="s">
        <v>305</v>
      </c>
      <c r="C40" s="153"/>
    </row>
    <row r="41" spans="1:3" ht="15.75">
      <c r="A41" s="153"/>
      <c r="B41" s="27"/>
      <c r="C41" s="153"/>
    </row>
    <row r="42" spans="1:3" ht="15.75">
      <c r="A42" s="153"/>
      <c r="B42" s="27" t="s">
        <v>306</v>
      </c>
      <c r="C42" s="32" t="s">
        <v>307</v>
      </c>
    </row>
    <row r="43" spans="1:3" ht="15.75">
      <c r="A43" s="153"/>
      <c r="B43" s="177" t="s">
        <v>308</v>
      </c>
      <c r="C43" s="153"/>
    </row>
    <row r="44" spans="1:3" ht="15.75">
      <c r="A44" s="153"/>
      <c r="B44" s="27" t="s">
        <v>309</v>
      </c>
      <c r="C44" s="32" t="s">
        <v>142</v>
      </c>
    </row>
    <row r="45" spans="1:3" ht="15.75">
      <c r="A45" s="153"/>
      <c r="B45" s="177" t="s">
        <v>310</v>
      </c>
      <c r="C45" s="153"/>
    </row>
    <row r="46" spans="2:6" ht="15.75">
      <c r="B46" s="27" t="s">
        <v>311</v>
      </c>
      <c r="C46" s="32" t="s">
        <v>312</v>
      </c>
      <c r="D46" s="32"/>
      <c r="E46" s="31" t="s">
        <v>56</v>
      </c>
      <c r="F46" s="32" t="s">
        <v>56</v>
      </c>
    </row>
    <row r="47" spans="2:6" ht="15.75">
      <c r="B47" s="27" t="s">
        <v>313</v>
      </c>
      <c r="C47" s="32"/>
      <c r="D47" s="32"/>
      <c r="E47" s="31"/>
      <c r="F47" s="32"/>
    </row>
    <row r="48" spans="2:6" ht="15.75">
      <c r="B48" s="27" t="s">
        <v>314</v>
      </c>
      <c r="C48" s="32"/>
      <c r="D48" s="32"/>
      <c r="E48" s="31"/>
      <c r="F48" s="32"/>
    </row>
    <row r="49" spans="2:6" ht="15.75">
      <c r="B49" s="177" t="s">
        <v>315</v>
      </c>
      <c r="C49" s="35" t="s">
        <v>56</v>
      </c>
      <c r="D49" s="35"/>
      <c r="E49" s="41"/>
      <c r="F49" s="29" t="s">
        <v>56</v>
      </c>
    </row>
  </sheetData>
  <sheetProtection selectLockedCells="1" selectUnlockedCells="1"/>
  <mergeCells count="3">
    <mergeCell ref="A2:C2"/>
    <mergeCell ref="A3:C3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7" width="14.28125" style="61" customWidth="1"/>
    <col min="8" max="8" width="26.28125" style="61" customWidth="1"/>
    <col min="9" max="9" width="6.28125" style="61" customWidth="1"/>
    <col min="10" max="10" width="5.57421875" style="61" customWidth="1"/>
    <col min="11" max="11" width="24.28125" style="61" customWidth="1"/>
    <col min="12" max="12" width="9.421875" style="61" customWidth="1"/>
    <col min="13" max="13" width="11.28125" style="61" customWidth="1"/>
    <col min="14" max="14" width="12.57421875" style="61" customWidth="1"/>
    <col min="15" max="15" width="8.28125" style="61" customWidth="1"/>
    <col min="16" max="16" width="12.421875" style="61" customWidth="1"/>
    <col min="17" max="17" width="8.28125" style="61" customWidth="1"/>
    <col min="18" max="18" width="12.57421875" style="61" customWidth="1"/>
    <col min="19" max="19" width="8.28125" style="61" customWidth="1"/>
    <col min="20" max="20" width="13.28125" style="61" customWidth="1"/>
    <col min="21" max="21" width="7.57421875" style="61" customWidth="1"/>
    <col min="22" max="22" width="13.28125" style="61" customWidth="1"/>
    <col min="23" max="23" width="8.28125" style="61" customWidth="1"/>
    <col min="24" max="24" width="12.28125" style="61" customWidth="1"/>
    <col min="25" max="25" width="8.28125" style="61" customWidth="1"/>
    <col min="26" max="26" width="12.57421875" style="61" customWidth="1"/>
    <col min="27" max="27" width="8.28125" style="61" customWidth="1"/>
    <col min="28" max="28" width="12.421875" style="61" customWidth="1"/>
    <col min="29" max="29" width="8.28125" style="61" customWidth="1"/>
    <col min="30" max="30" width="12.57421875" style="61" customWidth="1"/>
    <col min="31" max="31" width="9.28125" style="61" customWidth="1"/>
    <col min="32" max="32" width="13.57421875" style="61" customWidth="1"/>
    <col min="33" max="16384" width="10.28125" style="61" customWidth="1"/>
  </cols>
  <sheetData>
    <row r="1" spans="7:8" ht="80.25" customHeight="1">
      <c r="G1" s="94" t="s">
        <v>316</v>
      </c>
      <c r="H1" s="94"/>
    </row>
    <row r="2" spans="1:8" ht="52.5" customHeight="1">
      <c r="A2" s="178" t="s">
        <v>317</v>
      </c>
      <c r="B2" s="178"/>
      <c r="C2" s="178"/>
      <c r="D2" s="178"/>
      <c r="E2" s="178"/>
      <c r="F2" s="178"/>
      <c r="G2" s="178"/>
      <c r="H2" s="178"/>
    </row>
    <row r="3" spans="1:8" ht="18.75" customHeight="1">
      <c r="A3" s="179" t="s">
        <v>318</v>
      </c>
      <c r="B3" s="179"/>
      <c r="C3" s="179"/>
      <c r="D3" s="179"/>
      <c r="E3" s="179"/>
      <c r="F3" s="179"/>
      <c r="G3" s="179"/>
      <c r="H3" s="179"/>
    </row>
    <row r="4" spans="1:8" ht="15" customHeight="1">
      <c r="A4" s="180"/>
      <c r="B4" s="180"/>
      <c r="C4" s="180"/>
      <c r="D4" s="180"/>
      <c r="E4" s="180"/>
      <c r="F4" s="180"/>
      <c r="G4" s="180"/>
      <c r="H4" s="180"/>
    </row>
    <row r="5" spans="1:12" ht="51.75" customHeight="1">
      <c r="A5" s="6" t="s">
        <v>319</v>
      </c>
      <c r="B5" s="6" t="s">
        <v>320</v>
      </c>
      <c r="C5" s="6" t="s">
        <v>321</v>
      </c>
      <c r="D5" s="6" t="s">
        <v>322</v>
      </c>
      <c r="E5" s="6" t="s">
        <v>323</v>
      </c>
      <c r="F5" s="6" t="s">
        <v>324</v>
      </c>
      <c r="G5" s="6" t="s">
        <v>325</v>
      </c>
      <c r="H5" s="6" t="s">
        <v>325</v>
      </c>
      <c r="L5" s="181"/>
    </row>
    <row r="6" spans="1:8" ht="16.5" customHeight="1">
      <c r="A6" s="6">
        <v>286</v>
      </c>
      <c r="B6" s="6"/>
      <c r="C6" s="6">
        <v>150</v>
      </c>
      <c r="D6" s="6"/>
      <c r="E6" s="6">
        <v>128</v>
      </c>
      <c r="F6" s="6"/>
      <c r="G6" s="6">
        <f>SUM(A6+C6+E6)</f>
        <v>564</v>
      </c>
      <c r="H6" s="6"/>
    </row>
    <row r="7" spans="1:8" ht="12.75">
      <c r="A7" s="153"/>
      <c r="B7" s="153"/>
      <c r="C7" s="153"/>
      <c r="D7" s="153"/>
      <c r="E7" s="153"/>
      <c r="F7" s="153"/>
      <c r="G7" s="153"/>
      <c r="H7" s="153"/>
    </row>
    <row r="8" spans="1:8" ht="15.75">
      <c r="A8" s="27" t="s">
        <v>245</v>
      </c>
      <c r="B8" s="182"/>
      <c r="C8" s="182"/>
      <c r="D8" s="182"/>
      <c r="E8" s="182"/>
      <c r="F8" s="153"/>
      <c r="G8" s="153"/>
      <c r="H8" s="153"/>
    </row>
    <row r="9" spans="2:8" ht="15.75">
      <c r="B9" s="154"/>
      <c r="C9" s="154"/>
      <c r="D9" s="182"/>
      <c r="E9" s="182"/>
      <c r="F9" s="153"/>
      <c r="G9" s="153"/>
      <c r="H9" s="153"/>
    </row>
    <row r="10" spans="1:8" ht="15.75" customHeight="1">
      <c r="A10" s="29" t="s">
        <v>326</v>
      </c>
      <c r="B10" s="87" t="s">
        <v>49</v>
      </c>
      <c r="C10" s="87"/>
      <c r="D10" s="31" t="s">
        <v>327</v>
      </c>
      <c r="E10" s="153"/>
      <c r="F10" s="153"/>
      <c r="G10" s="153"/>
      <c r="H10" s="153"/>
    </row>
    <row r="11" spans="1:8" ht="15.75" customHeight="1">
      <c r="A11" s="34" t="s">
        <v>52</v>
      </c>
      <c r="B11" s="35" t="s">
        <v>53</v>
      </c>
      <c r="C11" s="35"/>
      <c r="D11" s="29"/>
      <c r="E11" s="153"/>
      <c r="F11" s="153"/>
      <c r="G11" s="153"/>
      <c r="H11" s="153"/>
    </row>
    <row r="12" spans="1:4" ht="15.75" customHeight="1">
      <c r="A12" s="29" t="s">
        <v>328</v>
      </c>
      <c r="B12" s="87" t="s">
        <v>49</v>
      </c>
      <c r="C12" s="87"/>
      <c r="D12" s="31" t="s">
        <v>329</v>
      </c>
    </row>
    <row r="13" spans="1:4" ht="15.75" customHeight="1">
      <c r="A13" s="29"/>
      <c r="B13" s="87"/>
      <c r="C13" s="89"/>
      <c r="D13" s="31" t="s">
        <v>330</v>
      </c>
    </row>
    <row r="14" spans="1:4" ht="15.75" customHeight="1">
      <c r="A14" s="29"/>
      <c r="B14" s="87"/>
      <c r="C14" s="89"/>
      <c r="D14" s="31" t="s">
        <v>331</v>
      </c>
    </row>
    <row r="15" spans="1:4" ht="15.75" customHeight="1">
      <c r="A15" s="90" t="s">
        <v>56</v>
      </c>
      <c r="B15" s="35" t="s">
        <v>53</v>
      </c>
      <c r="C15" s="35"/>
      <c r="D15" s="41"/>
    </row>
  </sheetData>
  <sheetProtection selectLockedCells="1" selectUnlockedCells="1"/>
  <mergeCells count="15">
    <mergeCell ref="G1:H1"/>
    <mergeCell ref="A2:H2"/>
    <mergeCell ref="A3:H3"/>
    <mergeCell ref="A5:B5"/>
    <mergeCell ref="C5:D5"/>
    <mergeCell ref="E5:F5"/>
    <mergeCell ref="G5:H5"/>
    <mergeCell ref="A6:B6"/>
    <mergeCell ref="C6:D6"/>
    <mergeCell ref="E6:F6"/>
    <mergeCell ref="G6:H6"/>
    <mergeCell ref="B10:C10"/>
    <mergeCell ref="B11:C11"/>
    <mergeCell ref="B12:C12"/>
    <mergeCell ref="B15:C15"/>
  </mergeCells>
  <printOptions/>
  <pageMargins left="0.2701388888888889" right="0.1701388888888889" top="0.9840277777777777" bottom="0.9840277777777777" header="0.5118055555555555" footer="0.5118055555555555"/>
  <pageSetup horizontalDpi="300" verticalDpi="3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12" workbookViewId="0" topLeftCell="A1">
      <selection activeCell="A5" sqref="A5"/>
    </sheetView>
  </sheetViews>
  <sheetFormatPr defaultColWidth="10.28125" defaultRowHeight="12.75"/>
  <cols>
    <col min="1" max="1" width="4.57421875" style="0" customWidth="1"/>
    <col min="2" max="2" width="25.421875" style="0" customWidth="1"/>
    <col min="3" max="3" width="17.421875" style="0" customWidth="1"/>
    <col min="4" max="4" width="17.140625" style="0" customWidth="1"/>
    <col min="5" max="5" width="19.00390625" style="0" customWidth="1"/>
    <col min="6" max="16384" width="11.421875" style="0" customWidth="1"/>
  </cols>
  <sheetData>
    <row r="1" spans="4:5" ht="65.25" customHeight="1">
      <c r="D1" s="183" t="s">
        <v>332</v>
      </c>
      <c r="E1" s="183"/>
    </row>
    <row r="2" spans="4:5" ht="8.25" customHeight="1">
      <c r="D2" s="183"/>
      <c r="E2" s="184"/>
    </row>
    <row r="3" spans="1:5" ht="35.25" customHeight="1">
      <c r="A3" s="185" t="s">
        <v>333</v>
      </c>
      <c r="B3" s="185"/>
      <c r="C3" s="185"/>
      <c r="D3" s="185"/>
      <c r="E3" s="185"/>
    </row>
    <row r="4" spans="1:5" ht="7.5" customHeight="1">
      <c r="A4" s="185"/>
      <c r="B4" s="185"/>
      <c r="C4" s="185"/>
      <c r="D4" s="185"/>
      <c r="E4" s="185"/>
    </row>
    <row r="5" spans="1:5" ht="16.5" customHeight="1">
      <c r="A5" s="185" t="s">
        <v>334</v>
      </c>
      <c r="B5" s="185"/>
      <c r="C5" s="185"/>
      <c r="D5" s="185"/>
      <c r="E5" s="185"/>
    </row>
    <row r="6" ht="8.25" customHeight="1"/>
    <row r="7" spans="1:5" ht="63">
      <c r="A7" s="186" t="s">
        <v>151</v>
      </c>
      <c r="B7" s="186" t="s">
        <v>335</v>
      </c>
      <c r="C7" s="186" t="s">
        <v>336</v>
      </c>
      <c r="D7" s="186" t="s">
        <v>337</v>
      </c>
      <c r="E7" s="186" t="s">
        <v>338</v>
      </c>
    </row>
    <row r="8" spans="1:5" ht="15.75">
      <c r="A8" s="187">
        <v>1</v>
      </c>
      <c r="B8" s="187">
        <v>2</v>
      </c>
      <c r="C8" s="187">
        <v>3</v>
      </c>
      <c r="D8" s="187">
        <v>4</v>
      </c>
      <c r="E8" s="187">
        <v>5</v>
      </c>
    </row>
    <row r="9" spans="1:5" ht="12.75">
      <c r="A9" s="188" t="s">
        <v>339</v>
      </c>
      <c r="B9" s="189" t="s">
        <v>340</v>
      </c>
      <c r="C9" s="190"/>
      <c r="D9" s="190"/>
      <c r="E9" s="190"/>
    </row>
    <row r="10" spans="1:5" ht="12.75">
      <c r="A10" s="191"/>
      <c r="B10" s="192" t="s">
        <v>341</v>
      </c>
      <c r="C10" s="190">
        <v>0</v>
      </c>
      <c r="D10" s="190">
        <v>0</v>
      </c>
      <c r="E10" s="190">
        <v>0</v>
      </c>
    </row>
    <row r="11" spans="1:5" ht="12.75">
      <c r="A11" s="191"/>
      <c r="B11" s="192" t="s">
        <v>342</v>
      </c>
      <c r="C11" s="190">
        <v>0</v>
      </c>
      <c r="D11" s="190">
        <v>0</v>
      </c>
      <c r="E11" s="190">
        <v>0</v>
      </c>
    </row>
    <row r="12" spans="1:5" ht="42" customHeight="1">
      <c r="A12" s="191"/>
      <c r="B12" s="193" t="s">
        <v>343</v>
      </c>
      <c r="C12" s="190">
        <v>0</v>
      </c>
      <c r="D12" s="190">
        <v>0</v>
      </c>
      <c r="E12" s="190">
        <v>0</v>
      </c>
    </row>
    <row r="13" spans="1:5" ht="12.75">
      <c r="A13" s="191"/>
      <c r="B13" s="194" t="s">
        <v>344</v>
      </c>
      <c r="C13" s="190">
        <v>0</v>
      </c>
      <c r="D13" s="190">
        <v>0</v>
      </c>
      <c r="E13" s="190">
        <v>0</v>
      </c>
    </row>
    <row r="14" spans="1:5" ht="56.25" customHeight="1">
      <c r="A14" s="191"/>
      <c r="B14" s="193" t="s">
        <v>345</v>
      </c>
      <c r="C14" s="190">
        <v>0</v>
      </c>
      <c r="D14" s="190">
        <v>0</v>
      </c>
      <c r="E14" s="190">
        <v>0</v>
      </c>
    </row>
    <row r="15" spans="1:5" ht="72.75" customHeight="1">
      <c r="A15" s="191"/>
      <c r="B15" s="193" t="s">
        <v>346</v>
      </c>
      <c r="C15" s="190">
        <v>0</v>
      </c>
      <c r="D15" s="190">
        <v>0</v>
      </c>
      <c r="E15" s="190">
        <v>0</v>
      </c>
    </row>
    <row r="16" spans="1:5" ht="12.75">
      <c r="A16" s="191"/>
      <c r="B16" s="193" t="s">
        <v>347</v>
      </c>
      <c r="C16" s="190">
        <v>0</v>
      </c>
      <c r="D16" s="190">
        <v>0</v>
      </c>
      <c r="E16" s="190">
        <v>0</v>
      </c>
    </row>
    <row r="17" spans="1:5" ht="63.75" customHeight="1">
      <c r="A17" s="191"/>
      <c r="B17" s="193" t="s">
        <v>348</v>
      </c>
      <c r="C17" s="190">
        <v>0</v>
      </c>
      <c r="D17" s="190">
        <v>0</v>
      </c>
      <c r="E17" s="190">
        <v>0</v>
      </c>
    </row>
    <row r="18" spans="1:5" ht="12.75">
      <c r="A18" s="188" t="s">
        <v>23</v>
      </c>
      <c r="B18" s="189" t="s">
        <v>349</v>
      </c>
      <c r="C18" s="190"/>
      <c r="D18" s="190"/>
      <c r="E18" s="190"/>
    </row>
    <row r="19" spans="1:5" ht="82.5" customHeight="1">
      <c r="A19" s="195"/>
      <c r="B19" s="193" t="s">
        <v>350</v>
      </c>
      <c r="C19" s="190">
        <v>0</v>
      </c>
      <c r="D19" s="190">
        <v>0</v>
      </c>
      <c r="E19" s="190">
        <v>0</v>
      </c>
    </row>
    <row r="20" spans="1:5" ht="23.25" customHeight="1">
      <c r="A20" s="196" t="s">
        <v>351</v>
      </c>
      <c r="B20" s="197" t="s">
        <v>352</v>
      </c>
      <c r="C20" s="190"/>
      <c r="D20" s="190"/>
      <c r="E20" s="190"/>
    </row>
    <row r="21" spans="1:5" ht="12.75">
      <c r="A21" s="196"/>
      <c r="B21" s="197"/>
      <c r="C21" s="190"/>
      <c r="D21" s="190"/>
      <c r="E21" s="190"/>
    </row>
    <row r="22" spans="1:5" ht="22.5" customHeight="1">
      <c r="A22" s="196" t="s">
        <v>353</v>
      </c>
      <c r="B22" s="197" t="s">
        <v>354</v>
      </c>
      <c r="C22" s="190"/>
      <c r="D22" s="190"/>
      <c r="E22" s="190"/>
    </row>
    <row r="23" spans="1:5" ht="12.75">
      <c r="A23" s="196"/>
      <c r="B23" s="197"/>
      <c r="C23" s="190"/>
      <c r="D23" s="190"/>
      <c r="E23" s="190"/>
    </row>
    <row r="24" spans="1:5" ht="12.75">
      <c r="A24" s="196" t="s">
        <v>355</v>
      </c>
      <c r="B24" s="197" t="s">
        <v>356</v>
      </c>
      <c r="C24" s="190"/>
      <c r="D24" s="190"/>
      <c r="E24" s="190"/>
    </row>
    <row r="25" spans="1:5" ht="12.75">
      <c r="A25" s="196"/>
      <c r="B25" s="197"/>
      <c r="C25" s="190"/>
      <c r="D25" s="190"/>
      <c r="E25" s="190"/>
    </row>
    <row r="26" spans="1:5" ht="12.75">
      <c r="A26" s="196" t="s">
        <v>357</v>
      </c>
      <c r="B26" s="197" t="s">
        <v>358</v>
      </c>
      <c r="C26" s="190"/>
      <c r="D26" s="190"/>
      <c r="E26" s="190"/>
    </row>
    <row r="27" spans="1:5" ht="12.75">
      <c r="A27" s="196"/>
      <c r="B27" s="197"/>
      <c r="C27" s="190"/>
      <c r="D27" s="190"/>
      <c r="E27" s="190"/>
    </row>
    <row r="28" spans="1:5" ht="71.25" customHeight="1">
      <c r="A28" s="196" t="s">
        <v>359</v>
      </c>
      <c r="B28" s="197" t="s">
        <v>360</v>
      </c>
      <c r="C28" s="190"/>
      <c r="D28" s="190"/>
      <c r="E28" s="190"/>
    </row>
    <row r="29" spans="1:5" ht="12.75">
      <c r="A29" s="196"/>
      <c r="B29" s="197"/>
      <c r="C29" s="190"/>
      <c r="D29" s="190"/>
      <c r="E29" s="190"/>
    </row>
    <row r="30" spans="1:5" ht="33" customHeight="1">
      <c r="A30" s="196" t="s">
        <v>361</v>
      </c>
      <c r="B30" s="197" t="s">
        <v>362</v>
      </c>
      <c r="C30" s="190">
        <v>0</v>
      </c>
      <c r="D30" s="190">
        <v>0</v>
      </c>
      <c r="E30" s="190">
        <v>0</v>
      </c>
    </row>
    <row r="31" spans="1:5" ht="12.75">
      <c r="A31" s="195"/>
      <c r="B31" s="195" t="s">
        <v>46</v>
      </c>
      <c r="C31" s="198">
        <v>0</v>
      </c>
      <c r="D31" s="198">
        <v>0</v>
      </c>
      <c r="E31" s="198">
        <v>0</v>
      </c>
    </row>
    <row r="32" spans="1:5" ht="9.75" customHeight="1">
      <c r="A32" s="199"/>
      <c r="B32" s="199"/>
      <c r="C32" s="200"/>
      <c r="D32" s="200"/>
      <c r="E32" s="200"/>
    </row>
    <row r="33" spans="1:2" ht="12.75">
      <c r="A33" s="201"/>
      <c r="B33" s="202" t="s">
        <v>363</v>
      </c>
    </row>
    <row r="34" spans="1:5" ht="21" customHeight="1">
      <c r="A34" s="203" t="s">
        <v>364</v>
      </c>
      <c r="B34" s="203"/>
      <c r="C34" s="204" t="s">
        <v>365</v>
      </c>
      <c r="D34" s="204" t="s">
        <v>366</v>
      </c>
      <c r="E34" s="204" t="s">
        <v>367</v>
      </c>
    </row>
    <row r="35" spans="1:5" ht="14.25" customHeight="1">
      <c r="A35" s="203" t="s">
        <v>368</v>
      </c>
      <c r="B35" s="203"/>
      <c r="C35" s="205">
        <v>0.30000000000000004</v>
      </c>
      <c r="D35" s="206" t="s">
        <v>244</v>
      </c>
      <c r="E35" s="206" t="s">
        <v>244</v>
      </c>
    </row>
    <row r="36" spans="1:5" ht="21" customHeight="1">
      <c r="A36" s="203" t="s">
        <v>369</v>
      </c>
      <c r="B36" s="203"/>
      <c r="C36" s="205">
        <v>2</v>
      </c>
      <c r="D36" s="205">
        <v>1</v>
      </c>
      <c r="E36" s="207">
        <f>SUM(C36:D36)</f>
        <v>3</v>
      </c>
    </row>
    <row r="37" spans="1:5" ht="20.25" customHeight="1">
      <c r="A37" s="203" t="s">
        <v>370</v>
      </c>
      <c r="B37" s="203"/>
      <c r="C37" s="205"/>
      <c r="D37" s="205"/>
      <c r="E37" s="207"/>
    </row>
    <row r="38" spans="1:5" ht="14.25" customHeight="1">
      <c r="A38" s="203" t="s">
        <v>371</v>
      </c>
      <c r="B38" s="203"/>
      <c r="C38" s="205"/>
      <c r="D38" s="205"/>
      <c r="E38" s="205"/>
    </row>
    <row r="39" spans="1:5" ht="12.75">
      <c r="A39" s="201"/>
      <c r="B39" s="201"/>
      <c r="C39" s="201"/>
      <c r="D39" s="201"/>
      <c r="E39" s="201"/>
    </row>
    <row r="40" spans="1:5" ht="12.75">
      <c r="A40" s="201"/>
      <c r="B40" s="208" t="s">
        <v>245</v>
      </c>
      <c r="C40" s="201"/>
      <c r="D40" s="201"/>
      <c r="E40" s="201"/>
    </row>
    <row r="41" spans="1:5" ht="12.75">
      <c r="A41" s="201"/>
      <c r="B41" s="208" t="s">
        <v>326</v>
      </c>
      <c r="C41" s="209" t="s">
        <v>49</v>
      </c>
      <c r="D41" s="210" t="s">
        <v>372</v>
      </c>
      <c r="E41" s="211" t="s">
        <v>307</v>
      </c>
    </row>
    <row r="42" spans="1:5" ht="12.75">
      <c r="A42" s="201"/>
      <c r="B42" s="208"/>
      <c r="C42" s="212" t="s">
        <v>53</v>
      </c>
      <c r="D42" s="210"/>
      <c r="E42" s="211"/>
    </row>
    <row r="43" spans="1:5" ht="12.75">
      <c r="A43" s="201"/>
      <c r="B43" s="208" t="s">
        <v>328</v>
      </c>
      <c r="C43" s="209" t="s">
        <v>49</v>
      </c>
      <c r="D43" s="210" t="s">
        <v>372</v>
      </c>
      <c r="E43" s="211" t="s">
        <v>307</v>
      </c>
    </row>
    <row r="44" spans="1:5" ht="12.75">
      <c r="A44" s="201"/>
      <c r="B44" s="208"/>
      <c r="C44" s="212" t="s">
        <v>53</v>
      </c>
      <c r="D44" s="208" t="s">
        <v>57</v>
      </c>
      <c r="E44" s="211"/>
    </row>
  </sheetData>
  <sheetProtection selectLockedCells="1" selectUnlockedCells="1"/>
  <mergeCells count="8">
    <mergeCell ref="D1:E1"/>
    <mergeCell ref="A3:E3"/>
    <mergeCell ref="A5:E5"/>
    <mergeCell ref="A34:B34"/>
    <mergeCell ref="A35:B35"/>
    <mergeCell ref="A36:B36"/>
    <mergeCell ref="A37:B37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2022-06-30T09:32:04Z</dcterms:modified>
  <cp:category/>
  <cp:version/>
  <cp:contentType/>
  <cp:contentStatus/>
  <cp:revision>5</cp:revision>
</cp:coreProperties>
</file>